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PR\Živnost\Zakázky\64_výtah_ZČU\02_K ODESLÁNÍ\VOL.1\"/>
    </mc:Choice>
  </mc:AlternateContent>
  <bookViews>
    <workbookView xWindow="0" yWindow="0" windowWidth="0" windowHeight="0"/>
  </bookViews>
  <sheets>
    <sheet name="Rekapitulace stavby" sheetId="1" r:id="rId1"/>
    <sheet name="D.1. - Odstranění plošin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 - Odstranění plošiny...'!$C$131:$K$311</definedName>
    <definedName name="_xlnm.Print_Area" localSheetId="1">'D.1. - Odstranění plošiny...'!$C$4:$J$76,'D.1. - Odstranění plošiny...'!$C$119:$K$311</definedName>
    <definedName name="_xlnm.Print_Titles" localSheetId="1">'D.1. - Odstranění plošiny...'!$131:$131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0"/>
  <c r="BH310"/>
  <c r="BG310"/>
  <c r="BF310"/>
  <c r="T310"/>
  <c r="T309"/>
  <c r="R310"/>
  <c r="R309"/>
  <c r="P310"/>
  <c r="P309"/>
  <c r="BI307"/>
  <c r="BH307"/>
  <c r="BG307"/>
  <c r="BF307"/>
  <c r="T307"/>
  <c r="T306"/>
  <c r="T305"/>
  <c r="R307"/>
  <c r="R306"/>
  <c r="R305"/>
  <c r="P307"/>
  <c r="P306"/>
  <c r="P305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T261"/>
  <c r="R262"/>
  <c r="R261"/>
  <c r="P262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T148"/>
  <c r="R149"/>
  <c r="R148"/>
  <c r="P149"/>
  <c r="P148"/>
  <c r="BI144"/>
  <c r="BH144"/>
  <c r="BG144"/>
  <c r="BF144"/>
  <c r="T144"/>
  <c r="T143"/>
  <c r="R144"/>
  <c r="R143"/>
  <c r="P144"/>
  <c r="P143"/>
  <c r="BI139"/>
  <c r="BH139"/>
  <c r="BG139"/>
  <c r="BF139"/>
  <c r="T139"/>
  <c r="R139"/>
  <c r="P139"/>
  <c r="BI135"/>
  <c r="BH135"/>
  <c r="BG135"/>
  <c r="BF135"/>
  <c r="T135"/>
  <c r="R135"/>
  <c r="P135"/>
  <c r="J128"/>
  <c r="F128"/>
  <c r="F126"/>
  <c r="E124"/>
  <c r="J91"/>
  <c r="F91"/>
  <c r="F89"/>
  <c r="E87"/>
  <c r="J24"/>
  <c r="E24"/>
  <c r="J129"/>
  <c r="J23"/>
  <c r="J18"/>
  <c r="E18"/>
  <c r="F129"/>
  <c r="J17"/>
  <c r="J12"/>
  <c r="J126"/>
  <c r="E7"/>
  <c r="E122"/>
  <c i="1" r="L90"/>
  <c r="AM90"/>
  <c r="AM89"/>
  <c r="L89"/>
  <c r="AM87"/>
  <c r="L87"/>
  <c r="L85"/>
  <c r="L84"/>
  <c i="2" r="BK279"/>
  <c r="J230"/>
  <c r="BK174"/>
  <c r="BK144"/>
  <c r="J186"/>
  <c r="J262"/>
  <c r="J234"/>
  <c r="BK158"/>
  <c r="BK288"/>
  <c r="BK243"/>
  <c r="BK166"/>
  <c r="BK310"/>
  <c r="J288"/>
  <c r="BK241"/>
  <c r="J214"/>
  <c r="J139"/>
  <c r="J283"/>
  <c r="J239"/>
  <c r="BK193"/>
  <c r="BK162"/>
  <c r="BK214"/>
  <c r="BK266"/>
  <c r="J241"/>
  <c r="J189"/>
  <c r="J307"/>
  <c r="J266"/>
  <c r="BK201"/>
  <c r="BK139"/>
  <c r="BK283"/>
  <c r="J247"/>
  <c r="BK222"/>
  <c r="BK186"/>
  <c r="BK210"/>
  <c r="BK292"/>
  <c r="J218"/>
  <c r="BK182"/>
  <c r="J158"/>
  <c r="BK285"/>
  <c r="J243"/>
  <c r="J197"/>
  <c r="J149"/>
  <c r="J285"/>
  <c r="BK251"/>
  <c r="J226"/>
  <c r="BK154"/>
  <c r="J301"/>
  <c r="BK270"/>
  <c r="BK239"/>
  <c r="J193"/>
  <c r="J182"/>
  <c i="1" r="AS94"/>
  <c i="2" r="BK301"/>
  <c r="BK255"/>
  <c r="J206"/>
  <c r="J170"/>
  <c r="J135"/>
  <c r="J174"/>
  <c r="J255"/>
  <c r="BK218"/>
  <c r="J154"/>
  <c r="J297"/>
  <c r="J258"/>
  <c r="J178"/>
  <c r="J144"/>
  <c r="BK297"/>
  <c r="BK262"/>
  <c r="BK226"/>
  <c r="BK189"/>
  <c r="BK178"/>
  <c r="J310"/>
  <c r="BK258"/>
  <c r="BK197"/>
  <c r="J166"/>
  <c r="BK149"/>
  <c r="J222"/>
  <c r="J270"/>
  <c r="BK247"/>
  <c r="J210"/>
  <c r="BK135"/>
  <c r="J279"/>
  <c r="BK230"/>
  <c r="J162"/>
  <c r="BK307"/>
  <c r="J292"/>
  <c r="J251"/>
  <c r="BK234"/>
  <c r="BK206"/>
  <c r="BK170"/>
  <c r="J201"/>
  <c l="1" r="BK134"/>
  <c r="P165"/>
  <c r="R205"/>
  <c r="P238"/>
  <c r="BK265"/>
  <c r="BK296"/>
  <c r="J296"/>
  <c r="J109"/>
  <c r="R153"/>
  <c r="T165"/>
  <c r="R238"/>
  <c r="BK287"/>
  <c r="J287"/>
  <c r="J108"/>
  <c r="T296"/>
  <c r="T134"/>
  <c r="BK153"/>
  <c r="J153"/>
  <c r="J101"/>
  <c r="T153"/>
  <c r="BK205"/>
  <c r="J205"/>
  <c r="J103"/>
  <c r="BK238"/>
  <c r="J238"/>
  <c r="J104"/>
  <c r="T265"/>
  <c r="T264"/>
  <c r="R287"/>
  <c r="T287"/>
  <c r="P134"/>
  <c r="BK165"/>
  <c r="J165"/>
  <c r="J102"/>
  <c r="P205"/>
  <c r="T238"/>
  <c r="R265"/>
  <c r="R264"/>
  <c r="R296"/>
  <c r="R134"/>
  <c r="P153"/>
  <c r="R165"/>
  <c r="T205"/>
  <c r="P265"/>
  <c r="P264"/>
  <c r="P287"/>
  <c r="P296"/>
  <c r="BK143"/>
  <c r="J143"/>
  <c r="J99"/>
  <c r="BK148"/>
  <c r="J148"/>
  <c r="J100"/>
  <c r="BK309"/>
  <c r="J309"/>
  <c r="J112"/>
  <c r="BK306"/>
  <c r="BK305"/>
  <c r="J305"/>
  <c r="J110"/>
  <c r="BK261"/>
  <c r="J261"/>
  <c r="J105"/>
  <c r="J89"/>
  <c r="J92"/>
  <c r="BE144"/>
  <c r="BE154"/>
  <c r="BE158"/>
  <c r="BE174"/>
  <c r="BE197"/>
  <c r="BE230"/>
  <c r="BE247"/>
  <c r="BE251"/>
  <c r="BE255"/>
  <c r="BE258"/>
  <c r="BE297"/>
  <c r="BE301"/>
  <c r="E85"/>
  <c r="BE170"/>
  <c r="BE186"/>
  <c r="BE218"/>
  <c r="BE234"/>
  <c r="BE310"/>
  <c r="BE162"/>
  <c r="BE193"/>
  <c r="BE206"/>
  <c r="BE210"/>
  <c r="BE222"/>
  <c r="BE226"/>
  <c r="BE239"/>
  <c r="BE270"/>
  <c r="BE279"/>
  <c r="BE283"/>
  <c r="BE292"/>
  <c r="BE307"/>
  <c r="BE182"/>
  <c r="F92"/>
  <c r="BE135"/>
  <c r="BE139"/>
  <c r="BE149"/>
  <c r="BE166"/>
  <c r="BE178"/>
  <c r="BE189"/>
  <c r="BE201"/>
  <c r="BE214"/>
  <c r="BE241"/>
  <c r="BE243"/>
  <c r="BE262"/>
  <c r="BE266"/>
  <c r="BE285"/>
  <c r="BE288"/>
  <c r="F35"/>
  <c i="1" r="BB95"/>
  <c r="BB94"/>
  <c r="W31"/>
  <c i="2" r="F36"/>
  <c i="1" r="BC95"/>
  <c r="BC94"/>
  <c r="W32"/>
  <c i="2" r="J34"/>
  <c i="1" r="AW95"/>
  <c i="2" r="F37"/>
  <c i="1" r="BD95"/>
  <c r="BD94"/>
  <c r="W33"/>
  <c i="2" r="F34"/>
  <c i="1" r="BA95"/>
  <c r="BA94"/>
  <c r="W30"/>
  <c i="2" l="1" r="R133"/>
  <c r="R132"/>
  <c r="P133"/>
  <c r="P132"/>
  <c i="1" r="AU95"/>
  <c i="2" r="T133"/>
  <c r="T132"/>
  <c r="BK264"/>
  <c r="J264"/>
  <c r="J106"/>
  <c r="BK133"/>
  <c r="J133"/>
  <c r="J97"/>
  <c r="J134"/>
  <c r="J98"/>
  <c r="J265"/>
  <c r="J107"/>
  <c r="J306"/>
  <c r="J111"/>
  <c r="J33"/>
  <c i="1" r="AV95"/>
  <c r="AT95"/>
  <c r="AU94"/>
  <c r="AW94"/>
  <c r="AK30"/>
  <c r="AY94"/>
  <c r="AX94"/>
  <c i="2" r="F33"/>
  <c i="1" r="AZ95"/>
  <c r="AZ94"/>
  <c r="W29"/>
  <c i="2" l="1" r="BK132"/>
  <c r="J132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<sst xmlns="http://schemas.openxmlformats.org/spreadsheetml/2006/main">
  <si>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</si>
  <si>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</si>
  <si>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</si>
  <si>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</si>
  <si>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</si>
  <si>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{cd36de16-3113-4314-acd3-99fd0a18a77b}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</si>
  <si>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</si>
  <si>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</si>
  <si>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</si>
  <si>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</si>
  <si>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</si>
  <si>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</si>
  <si>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</t>
  </si>
  <si>
    <t>Kód:</t>
  </si>
  <si>
    <t>72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</si>
  <si>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</si>
  <si>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</si>
  <si>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ZČU - odstranění plošinového výtahu</t>
  </si>
  <si>
    <t>KSO:</t>
  </si>
  <si>
    <t>CC-CZ:</t>
  </si>
  <si>
    <t>Místo:</t>
  </si>
  <si>
    <t>Univerzitní 2764/12</t>
  </si>
  <si>
    <t>Datum:</t>
  </si>
  <si>
    <t>30. 1. 2025</t>
  </si>
  <si>
    <t>Zadavatel:</t>
  </si>
  <si>
    <t>IČ:</t>
  </si>
  <si>
    <t>49777513</t>
  </si>
  <si>
    <t xml:space="preserve">Západočeská univerzita v Plzni </t>
  </si>
  <si>
    <t>DIČ:</t>
  </si>
  <si>
    <t>CZ49777513</t>
  </si>
  <si>
    <t>Uchazeč:</t>
  </si>
  <si>
    <t>Vyplň údaj</t>
  </si>
  <si>
    <t>Projektant:</t>
  </si>
  <si>
    <t>01947664</t>
  </si>
  <si>
    <t>Arterias s.r.o.</t>
  </si>
  <si>
    <t>CZ01947664</t>
  </si>
  <si>
    <t>Zpracovatel: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</si>
  <si>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</si>
  <si>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</si>
  <si>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</si>
  <si>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</si>
  <si>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</si>
  <si>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</si>
  <si>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</si>
  <si>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</si>
  <si>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</si>
  <si>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</si>
  <si>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</si>
  <si>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</si>
  <si>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</si>
  <si>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</si>
  <si>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</si>
  <si>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</si>
  <si>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</si>
  <si>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</si>
  <si>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</si>
  <si>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</si>
  <si>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</si>
  <si>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</si>
  <si>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</si>
  <si>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</si>
  <si>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</si>
  <si>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</si>
  <si>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</si>
  <si>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</si>
  <si>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</si>
  <si>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</si>
  <si>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</si>
  <si>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</si>
  <si>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</si>
  <si>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</si>
  <si>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</si>
  <si>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</si>
  <si>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</si>
  <si>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</si>
  <si>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</si>
  <si>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</si>
  <si>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</si>
  <si>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</si>
  <si>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</si>
  <si>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</si>
  <si>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</si>
  <si>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</si>
  <si>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</si>
  <si>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D.1.</t>
  </si>
  <si>
    <t xml:space="preserve">Odstranění plošiny - stavební řešení </t>
  </si>
  <si>
    <t>STA</t>
  </si>
  <si>
    <t>1</t>
  </si>
  <si>
    <t>{560ea1ab-4429-4b9d-9480-dae6c278b7b2}</t>
  </si>
  <si>
    <t>2</t>
  </si>
  <si>
    <t>KRYCÍ LIST SOUPISU PRACÍ</t>
  </si>
  <si>
    <t>Objekt:</t>
  </si>
  <si>
    <t xml:space="preserve">D.1. - Odstranění plošiny - 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</si>
  <si>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</si>
  <si>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</si>
  <si>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</si>
  <si>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</si>
  <si>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</si>
  <si>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</si>
  <si>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</si>
  <si>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</si>
  <si>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</si>
  <si>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</si>
  <si>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</si>
  <si>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</si>
  <si>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</si>
  <si>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</si>
  <si>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</si>
  <si>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</si>
  <si>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</si>
  <si>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</si>
  <si>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</si>
  <si>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</si>
  <si>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</si>
  <si>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</si>
  <si>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</si>
  <si>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</si>
  <si>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</si>
  <si>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</si>
  <si>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</si>
  <si>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</si>
  <si>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</si>
  <si>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</si>
  <si>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</si>
  <si>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</si>
  <si>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</si>
  <si>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</si>
  <si>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</si>
  <si>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</si>
  <si>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</si>
  <si>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</si>
  <si>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</si>
  <si>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174111101</t>
  </si>
  <si>
    <t>Zásyp jam, šachet rýh nebo kolem objektů sypaninou se zhutněním ručně</t>
  </si>
  <si>
    <t>m3</t>
  </si>
  <si>
    <t>CS ÚRS 2025 01</t>
  </si>
  <si>
    <t>4</t>
  </si>
  <si>
    <t>-1736980425</t>
  </si>
  <si>
    <t>PP</t>
  </si>
  <si>
    <t>Zásyp sypaninou z jakékoliv horniny ručně s uložením výkopku ve vrstvách se zhutněním jam, šachet, rýh nebo kolem objektů v těchto vykopávkách</t>
  </si>
  <si>
    <t>VV</t>
  </si>
  <si>
    <t>"ZÁSYP ZÁKLADŮ A DESKY"</t>
  </si>
  <si>
    <t>1,8+0,272</t>
  </si>
  <si>
    <t>M</t>
  </si>
  <si>
    <t>58337344</t>
  </si>
  <si>
    <t>štěrkopísek frakce 0/32</t>
  </si>
  <si>
    <t>t</t>
  </si>
  <si>
    <t>8</t>
  </si>
  <si>
    <t>1018152830</t>
  </si>
  <si>
    <t>"PŘEPOČET MNOŽSTVÍ"</t>
  </si>
  <si>
    <t>2,072*2,2</t>
  </si>
  <si>
    <t>3</t>
  </si>
  <si>
    <t>Svislé a kompletní konstrukce</t>
  </si>
  <si>
    <t>310232081</t>
  </si>
  <si>
    <t>Zazdívka otvorů ve zdivu nadzákladovém pl do 1 m2 cihlami děrovanými broušenými na tenkovrstvou maltu tl zdiva 500 mm</t>
  </si>
  <si>
    <t>m2</t>
  </si>
  <si>
    <t>1394552418</t>
  </si>
  <si>
    <t>Zazdívka otvorů ve zdivu nadzákladovém děrovanými broušenými cihlami plochy do 1 m2 na tenkovrstvou maltu, tl. zdiva 500 mm</t>
  </si>
  <si>
    <t xml:space="preserve">"ZAZDĚNÍ DVEŘÍ OD VÝTAHU" </t>
  </si>
  <si>
    <t>1*2,3</t>
  </si>
  <si>
    <t>Vodorovné konstrukce</t>
  </si>
  <si>
    <t>451577777</t>
  </si>
  <si>
    <t>Podklad nebo lože pod dlažbu vodorovný nebo do sklonu 1:5 z kameniva těženého tl přes 30 do 100 mm</t>
  </si>
  <si>
    <t>1197835773</t>
  </si>
  <si>
    <t>Podklad nebo lože pod dlažbu (přídlažbu) v ploše vodorovné nebo ve sklonu do 1:5, tloušťky od 30 do 100 mm z kameniva těženého</t>
  </si>
  <si>
    <t xml:space="preserve">"DOLOŽENÍ ZÁMKOVÉ DLAŽBY" </t>
  </si>
  <si>
    <t>1,7*1,6</t>
  </si>
  <si>
    <t>5</t>
  </si>
  <si>
    <t>Komunikace pozemní</t>
  </si>
  <si>
    <t>564740001</t>
  </si>
  <si>
    <t>Podklad z kameniva hrubého drceného vel. 8-16 mm plochy do 100 m2 tl 120 mm</t>
  </si>
  <si>
    <t>-1816539462</t>
  </si>
  <si>
    <t>Podklad nebo kryt z kameniva hrubého drceného vel. 8-16 mm s rozprostřením a zhutněním plochy jednotlivě do 100 m2, po zhutnění tl. 120 mm</t>
  </si>
  <si>
    <t>6</t>
  </si>
  <si>
    <t>596211110</t>
  </si>
  <si>
    <t>Kladení zámkové dlažby komunikací pro pěší ručně tl 60 mm skupiny A pl do 50 m2</t>
  </si>
  <si>
    <t>-1412396164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</si>
  <si>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</si>
  <si>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7</t>
  </si>
  <si>
    <t>59245018</t>
  </si>
  <si>
    <t>dlažba skladebná betonová 200x100mm tl 60mm přírodní</t>
  </si>
  <si>
    <t>-456621501</t>
  </si>
  <si>
    <t>2,72*1,03 'Přepočtené koeficientem množství</t>
  </si>
  <si>
    <t>Úpravy povrchů, podlahy a osazování výplní</t>
  </si>
  <si>
    <t>612131121</t>
  </si>
  <si>
    <t>Penetrační disperzní nátěr vnitřních stěn nanášený ručně</t>
  </si>
  <si>
    <t>1284858332</t>
  </si>
  <si>
    <t>Podkladní a spojovací vrstva vnitřních omítaných ploch penetrace disperzní nanášená ručně stěn</t>
  </si>
  <si>
    <t xml:space="preserve">"VNITŘNÍ ZDIVO" </t>
  </si>
  <si>
    <t>2,3</t>
  </si>
  <si>
    <t>9</t>
  </si>
  <si>
    <t>612325225</t>
  </si>
  <si>
    <t>Vápenocementová štuková omítka malých ploch přes 1 do 4 m2 na stěnách</t>
  </si>
  <si>
    <t>kus</t>
  </si>
  <si>
    <t>-1003412527</t>
  </si>
  <si>
    <t>Vápenocementová omítka jednotlivých malých ploch štuková dvouvrstvá na stěnách, plochy jednotlivě přes 1,0 do 4 m2</t>
  </si>
  <si>
    <t>"VNITŘNÍ STRANA"</t>
  </si>
  <si>
    <t>10</t>
  </si>
  <si>
    <t>622131121</t>
  </si>
  <si>
    <t>Penetrační nátěr vnějších stěn nanášený ručně</t>
  </si>
  <si>
    <t>172375311</t>
  </si>
  <si>
    <t>Podkladní a spojovací vrstva vnějších omítaných ploch penetrace nanášená ručně stěn</t>
  </si>
  <si>
    <t>"VNĚJŠÍ STRANA PO VÝTAHU"</t>
  </si>
  <si>
    <t>1,6*5,62</t>
  </si>
  <si>
    <t>11</t>
  </si>
  <si>
    <t>622151031</t>
  </si>
  <si>
    <t>Penetrační silikonový nátěr vnějších pastovitých tenkovrstvých omítek stěn</t>
  </si>
  <si>
    <t>43817787</t>
  </si>
  <si>
    <t>Penetrační nátěr vnějších pastovitých tenkovrstvých omítek silikonový stěn</t>
  </si>
  <si>
    <t>622211021</t>
  </si>
  <si>
    <t>Montáž kontaktního zateplení vnějších stěn lepením a mechanickým kotvením polystyrénových desek do betonu a zdiva tl přes 80 do 120 mm</t>
  </si>
  <si>
    <t>1711938325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</si>
  <si>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</si>
  <si>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13</t>
  </si>
  <si>
    <t>28376076</t>
  </si>
  <si>
    <t>deska EPS grafitová fasádní λ=0,030-0,031 tl 100mm</t>
  </si>
  <si>
    <t>260081502</t>
  </si>
  <si>
    <t>deska EPS grafitová fasádní ?=0,030-0,031 tl 100mm</t>
  </si>
  <si>
    <t>8,992*1,05 'Přepočtené koeficientem množství</t>
  </si>
  <si>
    <t>14</t>
  </si>
  <si>
    <t>622251101</t>
  </si>
  <si>
    <t>Příplatek k cenám kontaktního zateplení vnějších stěn za zápustnou montáž a použití tepelněizolačních zátek z polystyrenu</t>
  </si>
  <si>
    <t>-1787504117</t>
  </si>
  <si>
    <t>Montáž kontaktního zateplení lepením a mechanickým kotvením Příplatek k cenám za zápustnou montáž kotev s použitím tepelněizolačních zátek na vnější stěny z polystyrenu</t>
  </si>
  <si>
    <t>15</t>
  </si>
  <si>
    <t>622252001</t>
  </si>
  <si>
    <t>Montáž profilů kontaktního zateplení připevněných mechanicky</t>
  </si>
  <si>
    <t>m</t>
  </si>
  <si>
    <t>-1959050532</t>
  </si>
  <si>
    <t>Montáž profilů kontaktního zateplení zakládacích soklových připevněných hmoždinkami</t>
  </si>
  <si>
    <t xml:space="preserve">"ZAKLÁDACÍ LIŠTA" </t>
  </si>
  <si>
    <t>1,6</t>
  </si>
  <si>
    <t>16</t>
  </si>
  <si>
    <t>59051647</t>
  </si>
  <si>
    <t>profil zakládací Al tl 0,7mm pro ETICS pro izolant tl 100mm</t>
  </si>
  <si>
    <t>1115021081</t>
  </si>
  <si>
    <t>1,6*1,05 'Přepočtené koeficientem množství</t>
  </si>
  <si>
    <t>17</t>
  </si>
  <si>
    <t>622531022</t>
  </si>
  <si>
    <t>Tenkovrstvá silikonová zatíraná omítka zrnitost 2,0 mm vnějších stěn</t>
  </si>
  <si>
    <t>167768941</t>
  </si>
  <si>
    <t>Omítka tenkovrstvá silikonová vnějších ploch probarvená bez penetrace zatíraná (škrábaná), zrnitost 2,0 mm stěn</t>
  </si>
  <si>
    <t>Ostatní konstrukce a práce, bourání</t>
  </si>
  <si>
    <t>18</t>
  </si>
  <si>
    <t>941211111</t>
  </si>
  <si>
    <t>Montáž lešení řadového rámového lehkého zatížení do 200 kg/m2 š od 0,6 do 0,9 m v do 10 m</t>
  </si>
  <si>
    <t>-1693647057</t>
  </si>
  <si>
    <t>Lešení řadové rámové lehké pracovní s podlahami s provozním zatížením tř. 3 do 200 kg/m2 šířky tř. SW06 od 0,6 do 0,9 m výšky do 10 m montáž</t>
  </si>
  <si>
    <t xml:space="preserve">"VENKOVNÍ ZATEPLENÍ ČÁSTI PO VÝTAHU" </t>
  </si>
  <si>
    <t>2,5*6</t>
  </si>
  <si>
    <t>19</t>
  </si>
  <si>
    <t>941211211</t>
  </si>
  <si>
    <t>Příplatek k lešení řadovému rámovému lehkému do 200 kg/m2 š od 0,6 do 0,9 m v do 10 m za každý den použití</t>
  </si>
  <si>
    <t>1688038454</t>
  </si>
  <si>
    <t>Lešení řadové rámové lehké pracovní s podlahami s provozním zatížením tř. 3 do 200 kg/m2 šířky tř. SW06 od 0,6 do 0,9 m výšky do 10 m příplatek za každý den použití</t>
  </si>
  <si>
    <t xml:space="preserve">"PRONÁJEM LEŠENÍ" </t>
  </si>
  <si>
    <t>15*14</t>
  </si>
  <si>
    <t>20</t>
  </si>
  <si>
    <t>941211811</t>
  </si>
  <si>
    <t>Demontáž lešení řadového rámového lehkého zatížení do 200 kg/m2 š od 0,6 do 0,9 m v do 10 m</t>
  </si>
  <si>
    <t>620675408</t>
  </si>
  <si>
    <t>Lešení řadové rámové lehké pracovní s podlahami s provozním zatížením tř. 3 do 200 kg/m2 šířky tř. SW06 od 0,6 do 0,9 m výšky do 10 m demontáž</t>
  </si>
  <si>
    <t>944511111</t>
  </si>
  <si>
    <t>Montáž ochranné sítě z textilie z umělých vláken</t>
  </si>
  <si>
    <t>2049813442</t>
  </si>
  <si>
    <t>Síť ochranná zavěšená na konstrukci lešení z textilie z umělých vláken montáž</t>
  </si>
  <si>
    <t>22</t>
  </si>
  <si>
    <t>944511211</t>
  </si>
  <si>
    <t>Příplatek k ochranné síti za každý den použití</t>
  </si>
  <si>
    <t>716725663</t>
  </si>
  <si>
    <t>Síť ochranná zavěšená na konstrukci lešení z textilie z umělých vláken příplatek k ceně za každý den použití</t>
  </si>
  <si>
    <t>"PRONÁJEM SÍTĚ"</t>
  </si>
  <si>
    <t>210</t>
  </si>
  <si>
    <t>23</t>
  </si>
  <si>
    <t>944511811</t>
  </si>
  <si>
    <t>Demontáž ochranné sítě z textilie z umělých vláken</t>
  </si>
  <si>
    <t>1966727718</t>
  </si>
  <si>
    <t>Síť ochranná zavěšená na konstrukci lešení z textilie z umělých vláken demontáž</t>
  </si>
  <si>
    <t>24</t>
  </si>
  <si>
    <t>961044111</t>
  </si>
  <si>
    <t>Bourání základů z betonu prostého</t>
  </si>
  <si>
    <t>679392488</t>
  </si>
  <si>
    <t>"VYBOURÁNÍ BETONOVÝCH PASŮ"</t>
  </si>
  <si>
    <t>0,9*0,4*(1,7*2+1,6)</t>
  </si>
  <si>
    <t>25</t>
  </si>
  <si>
    <t>961055111</t>
  </si>
  <si>
    <t>Bourání základů ze ŽB</t>
  </si>
  <si>
    <t>-1567133473</t>
  </si>
  <si>
    <t>Bourání základů z betonu železového</t>
  </si>
  <si>
    <t xml:space="preserve">"DESKA PLOŠINY" </t>
  </si>
  <si>
    <t>1,7*1,6*0,1</t>
  </si>
  <si>
    <t>997</t>
  </si>
  <si>
    <t>Doprava suti a vybouraných hmot</t>
  </si>
  <si>
    <t>26</t>
  </si>
  <si>
    <t>997013211</t>
  </si>
  <si>
    <t>Vnitrostaveništní doprava suti a vybouraných hmot pro budovy v do 6 m ručně</t>
  </si>
  <si>
    <t>472771804</t>
  </si>
  <si>
    <t>Vnitrostaveništní doprava suti a vybouraných hmot vodorovně do 50 m s naložením ručně pro budovy a haly výšky do 6 m</t>
  </si>
  <si>
    <t>27</t>
  </si>
  <si>
    <t>997013501</t>
  </si>
  <si>
    <t>Odvoz suti a vybouraných hmot na skládku nebo meziskládku do 1 km se složením</t>
  </si>
  <si>
    <t>-2095771893</t>
  </si>
  <si>
    <t>Odvoz suti a vybouraných hmot na skládku nebo meziskládku se složením, na vzdálenost do 1 km</t>
  </si>
  <si>
    <t>28</t>
  </si>
  <si>
    <t>997013509</t>
  </si>
  <si>
    <t>Příplatek k odvozu suti a vybouraných hmot na skládku ZKD 1 km přes 1 km</t>
  </si>
  <si>
    <t>-1853912829</t>
  </si>
  <si>
    <t>Odvoz suti a vybouraných hmot na skládku nebo meziskládku se složením, na vzdálenost Příplatek k ceně za každý další započatý 1 km přes 1 km</t>
  </si>
  <si>
    <t>"PŘÍPLATEK ZA VZDÁLENOST"</t>
  </si>
  <si>
    <t>6,17091*9</t>
  </si>
  <si>
    <t>29</t>
  </si>
  <si>
    <t>997013601</t>
  </si>
  <si>
    <t>Poplatek za uložení na skládce (skládkovné) stavebního odpadu betonového kód odpadu 17 01 01</t>
  </si>
  <si>
    <t>435008848</t>
  </si>
  <si>
    <t>Poplatek za uložení stavebního odpadu na skládce (skládkovné) z prostého betonu zatříděného do Katalogu odpadů pod kódem 17 01 01</t>
  </si>
  <si>
    <t>"PASY"</t>
  </si>
  <si>
    <t>3,6</t>
  </si>
  <si>
    <t>30</t>
  </si>
  <si>
    <t>997013602</t>
  </si>
  <si>
    <t>Poplatek za uložení na skládce (skládkovné) stavebního odpadu železobetonového kód odpadu 17 01 01</t>
  </si>
  <si>
    <t>877485317</t>
  </si>
  <si>
    <t>Poplatek za uložení stavebního odpadu na skládce (skládkovné) z armovaného betonu zatříděného do Katalogu odpadů pod kódem 17 01 01</t>
  </si>
  <si>
    <t xml:space="preserve">"ŽB DESKA" </t>
  </si>
  <si>
    <t>0,653</t>
  </si>
  <si>
    <t>31</t>
  </si>
  <si>
    <t>997013631</t>
  </si>
  <si>
    <t>Poplatek za uložení na skládce (skládkovné) stavebního odpadu směsného kód odpadu 17 09 04</t>
  </si>
  <si>
    <t>-1270081907</t>
  </si>
  <si>
    <t>Poplatek za uložení stavebního odpadu na skládce (skládkovné) směsného stavebního a demoličního zatříděného do Katalogu odpadů pod kódem 17 09 04</t>
  </si>
  <si>
    <t>0,86+0,015</t>
  </si>
  <si>
    <t>32</t>
  </si>
  <si>
    <t>997013804</t>
  </si>
  <si>
    <t>Poplatek za uložení na skládce (skládkovné) stavebního odpadu ze skla kód odpadu 17 02 02</t>
  </si>
  <si>
    <t>1009488432</t>
  </si>
  <si>
    <t>Poplatek za uložení stavebního odpadu na skládce (skládkovné) ze skla zatříděného do Katalogu odpadů pod kódem 17 02 02</t>
  </si>
  <si>
    <t>1,043</t>
  </si>
  <si>
    <t>998</t>
  </si>
  <si>
    <t>Přesun hmot</t>
  </si>
  <si>
    <t>33</t>
  </si>
  <si>
    <t>998011008</t>
  </si>
  <si>
    <t>Přesun hmot pro budovy zděné s omezením mechanizace pro budovy v do 6 m</t>
  </si>
  <si>
    <t>1416394493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</si>
  <si>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</si>
  <si>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PSV</t>
  </si>
  <si>
    <t>Práce a dodávky PSV</t>
  </si>
  <si>
    <t>767</t>
  </si>
  <si>
    <t>Konstrukce zámečnické</t>
  </si>
  <si>
    <t>34</t>
  </si>
  <si>
    <t>767112812</t>
  </si>
  <si>
    <t>Demontáž stěn pro zasklení svařovaných</t>
  </si>
  <si>
    <t>-981142086</t>
  </si>
  <si>
    <t>Demontáž stěn a příček pro zasklení svařovaných</t>
  </si>
  <si>
    <t>"DEMONTÁŽ OCELOVÉ KONSTRUKCE PLOŠINY"</t>
  </si>
  <si>
    <t>26,07</t>
  </si>
  <si>
    <t>35</t>
  </si>
  <si>
    <t>767620835</t>
  </si>
  <si>
    <t>Demontáž oken kovových s izolačními dvojskly plochy přes 6 m2</t>
  </si>
  <si>
    <t>1094758887</t>
  </si>
  <si>
    <t>Demontáž oken s izolačními skly z hliníkových nebo ocelových profilů s dvojskly plochy přes 6 m2</t>
  </si>
  <si>
    <t>"DEMONTÁŽ SKLENĚNÝCH VÝPLNÍ ŠACHTY"</t>
  </si>
  <si>
    <t>"STŘECHA"</t>
  </si>
  <si>
    <t>"STĚNY"</t>
  </si>
  <si>
    <t>1,7*4,67*2</t>
  </si>
  <si>
    <t>1,6*4,67</t>
  </si>
  <si>
    <t>Součet</t>
  </si>
  <si>
    <t>36</t>
  </si>
  <si>
    <t>767641805</t>
  </si>
  <si>
    <t>Demontáž zárubní dveří odřezáním plochy přes 2,5 do 4,5 m2</t>
  </si>
  <si>
    <t>-573514143</t>
  </si>
  <si>
    <t>Demontáž dveřních zárubní odřezáním od upevnění, plochy dveří přes 2,5 do 4,5 m2</t>
  </si>
  <si>
    <t>"RÁMOVÁ ZÁRUBEŇ DVEŘÍ V 1.NP"</t>
  </si>
  <si>
    <t>37</t>
  </si>
  <si>
    <t>pol.R1</t>
  </si>
  <si>
    <t xml:space="preserve">Demontáž zvedací plošiny vč. odvozu na skládku a likvidace </t>
  </si>
  <si>
    <t>kpl</t>
  </si>
  <si>
    <t>-612094203</t>
  </si>
  <si>
    <t>38</t>
  </si>
  <si>
    <t>pol.R2</t>
  </si>
  <si>
    <t>Vyvěšení dveří výtahu v 1.NP vč. odvozu na skládku a likvidace</t>
  </si>
  <si>
    <t>-1621937271</t>
  </si>
  <si>
    <t>784</t>
  </si>
  <si>
    <t>Dokončovací práce - malby a tapety</t>
  </si>
  <si>
    <t>39</t>
  </si>
  <si>
    <t>784181101</t>
  </si>
  <si>
    <t>Základní akrylátová jednonásobná bezbarvá penetrace podkladu v místnostech v do 3,80 m</t>
  </si>
  <si>
    <t>1195025737</t>
  </si>
  <si>
    <t>Penetrace podkladu jednonásobná základní akrylátová bezbarvá v místnostech výšky do 3,80 m</t>
  </si>
  <si>
    <t xml:space="preserve">"VNITŘNÍ STRANA - CELÁ STĚNA" </t>
  </si>
  <si>
    <t>3*3,6</t>
  </si>
  <si>
    <t>40</t>
  </si>
  <si>
    <t>784221101</t>
  </si>
  <si>
    <t>Dvojnásobné bílé malby ze směsí za sucha dobře otěruvzdorných v místnostech do 3,80 m</t>
  </si>
  <si>
    <t>-1128758168</t>
  </si>
  <si>
    <t>Malby z malířských směsí otěruvzdorných za sucha dvojnásobné, bílé za sucha otěruvzdorné dobře v místnostech výšky do 3,80 m</t>
  </si>
  <si>
    <t>HZS</t>
  </si>
  <si>
    <t>Hodinové zúčtovací sazby</t>
  </si>
  <si>
    <t>41</t>
  </si>
  <si>
    <t>HZS1292</t>
  </si>
  <si>
    <t>Hodinová zúčtovací sazba stavební dělník</t>
  </si>
  <si>
    <t>hod</t>
  </si>
  <si>
    <t>512</t>
  </si>
  <si>
    <t>171674134</t>
  </si>
  <si>
    <t>Hodinové zúčtovací sazby profesí HSV zemní a pomocné práce stavební dělník</t>
  </si>
  <si>
    <t>"NESPECIFIKOVANÉ PRÁCE V PD A ROZPOČTU"</t>
  </si>
  <si>
    <t>8,5</t>
  </si>
  <si>
    <t>42</t>
  </si>
  <si>
    <t>HZS2231</t>
  </si>
  <si>
    <t>Hodinová zúčtovací sazba elektrikář</t>
  </si>
  <si>
    <t>1337945228</t>
  </si>
  <si>
    <t>Hodinové zúčtovací sazby profesí PSV provádění stavebních instalací elektrikář</t>
  </si>
  <si>
    <t>"ODPOJENÍ PLOŠINY OD ZDROJE ENERGIE"</t>
  </si>
  <si>
    <t>VRN</t>
  </si>
  <si>
    <t>Vedlejší rozpočtové náklady</t>
  </si>
  <si>
    <t>VRN3</t>
  </si>
  <si>
    <t>Zařízení staveniště</t>
  </si>
  <si>
    <t>43</t>
  </si>
  <si>
    <t>030001000</t>
  </si>
  <si>
    <t>1024</t>
  </si>
  <si>
    <t>1740508308</t>
  </si>
  <si>
    <t>VRN7</t>
  </si>
  <si>
    <t>Provozní vlivy</t>
  </si>
  <si>
    <t>44</t>
  </si>
  <si>
    <t>070001000</t>
  </si>
  <si>
    <t>626363572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</si>
</sst>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6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6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6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72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ZČU - odstranění plošinového výtahu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Univerzitní 2764/12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Západočeská univerzita v Plzni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Arterias s.r.o.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79</v>
      </c>
      <c r="BT94" s="117" t="s">
        <v>12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 - Odstranění plošiny...'!J30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'D.1. - Odstranění plošiny...'!P132</f>
        <v>0</v>
      </c>
      <c r="AV95" s="128">
        <f>'D.1. - Odstranění plošiny...'!J33</f>
        <v>0</v>
      </c>
      <c r="AW95" s="128">
        <f>'D.1. - Odstranění plošiny...'!J34</f>
        <v>0</v>
      </c>
      <c r="AX95" s="128">
        <f>'D.1. - Odstranění plošiny...'!J35</f>
        <v>0</v>
      </c>
      <c r="AY95" s="128">
        <f>'D.1. - Odstranění plošiny...'!J36</f>
        <v>0</v>
      </c>
      <c r="AZ95" s="128">
        <f>'D.1. - Odstranění plošiny...'!F33</f>
        <v>0</v>
      </c>
      <c r="BA95" s="128">
        <f>'D.1. - Odstranění plošiny...'!F34</f>
        <v>0</v>
      </c>
      <c r="BB95" s="128">
        <f>'D.1. - Odstranění plošiny...'!F35</f>
        <v>0</v>
      </c>
      <c r="BC95" s="128">
        <f>'D.1. - Odstranění plošiny...'!F36</f>
        <v>0</v>
      </c>
      <c r="BD95" s="130">
        <f>'D.1. - Odstranění plošiny...'!F37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nKVIjJiUFiokpf3TyK3fWZcB7M24AhJf2rvasLQS+nH75bZ25RIgS/HC1b3rqmvW2/0LcKAFh3wg5CsuQcJe9w==" hashValue="2cBO42pcpCRB9I6YiXGKCA5Xcj4Omv7DhEy+Qu2dIKvOQ5or3aKMKETy6U0lNTTnse7cnvCYbzugpKX98i9sy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 - Odstranění plošin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89</v>
      </c>
    </row>
    <row r="4" s="1" customFormat="1" ht="24.96" customHeight="1">
      <c r="B4" s="20"/>
      <c r="D4" s="134" t="s">
        <v>90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ZČU - odstranění plošinového výtahu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30. 1. 2025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27</v>
      </c>
      <c r="F15" s="38"/>
      <c r="G15" s="38"/>
      <c r="H15" s="38"/>
      <c r="I15" s="136" t="s">
        <v>28</v>
      </c>
      <c r="J15" s="139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30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32</v>
      </c>
      <c r="E20" s="38"/>
      <c r="F20" s="38"/>
      <c r="G20" s="38"/>
      <c r="H20" s="38"/>
      <c r="I20" s="136" t="s">
        <v>25</v>
      </c>
      <c r="J20" s="139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34</v>
      </c>
      <c r="F21" s="38"/>
      <c r="G21" s="38"/>
      <c r="H21" s="38"/>
      <c r="I21" s="136" t="s">
        <v>28</v>
      </c>
      <c r="J21" s="139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36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28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40</v>
      </c>
      <c r="E30" s="38"/>
      <c r="F30" s="38"/>
      <c r="G30" s="38"/>
      <c r="H30" s="38"/>
      <c r="I30" s="38"/>
      <c r="J30" s="147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42</v>
      </c>
      <c r="G32" s="38"/>
      <c r="H32" s="38"/>
      <c r="I32" s="148" t="s">
        <v>41</v>
      </c>
      <c r="J32" s="14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44</v>
      </c>
      <c r="E33" s="136" t="s">
        <v>45</v>
      </c>
      <c r="F33" s="150">
        <f>ROUND((SUM(BE132:BE311)),  2)</f>
        <v>0</v>
      </c>
      <c r="G33" s="38"/>
      <c r="H33" s="38"/>
      <c r="I33" s="151">
        <v>0.20999999999999999</v>
      </c>
      <c r="J33" s="150">
        <f>ROUND(((SUM(BE132:BE311))*I33),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46</v>
      </c>
      <c r="F34" s="150">
        <f>ROUND((SUM(BF132:BF311)),  2)</f>
        <v>0</v>
      </c>
      <c r="G34" s="38"/>
      <c r="H34" s="38"/>
      <c r="I34" s="151">
        <v>0.12</v>
      </c>
      <c r="J34" s="150">
        <f>ROUND(((SUM(BF132:BF311))*I34),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47</v>
      </c>
      <c r="F35" s="150">
        <f>ROUND((SUM(BG132:BG311)),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48</v>
      </c>
      <c r="F36" s="150">
        <f>ROUND((SUM(BH132:BH311)),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49</v>
      </c>
      <c r="F37" s="150">
        <f>ROUND((SUM(BI132:BI311)),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53</v>
      </c>
      <c r="E50" s="160"/>
      <c r="F50" s="160"/>
      <c r="G50" s="159" t="s">
        <v>54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55</v>
      </c>
      <c r="E61" s="162"/>
      <c r="F61" s="163" t="s">
        <v>56</v>
      </c>
      <c r="G61" s="161" t="s">
        <v>55</v>
      </c>
      <c r="H61" s="162"/>
      <c r="I61" s="162"/>
      <c r="J61" s="164" t="s">
        <v>56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57</v>
      </c>
      <c r="E65" s="165"/>
      <c r="F65" s="165"/>
      <c r="G65" s="159" t="s">
        <v>58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55</v>
      </c>
      <c r="E76" s="162"/>
      <c r="F76" s="163" t="s">
        <v>56</v>
      </c>
      <c r="G76" s="161" t="s">
        <v>55</v>
      </c>
      <c r="H76" s="162"/>
      <c r="I76" s="162"/>
      <c r="J76" s="164" t="s">
        <v>56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0" t="str">
        <f>E7</f>
        <v>ZČU - odstranění plošinového výtahu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 xml:space="preserve">D.1. - Odstranění plošiny - stavební řešení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Univerzitní 2764/12</v>
      </c>
      <c r="G89" s="40"/>
      <c r="H89" s="40"/>
      <c r="I89" s="32" t="s">
        <v>22</v>
      </c>
      <c r="J89" s="79" t="str">
        <f>IF(J12="","",J12)</f>
        <v>30. 1. 2025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Západočeská univerzita v Plzni </v>
      </c>
      <c r="G91" s="40"/>
      <c r="H91" s="40"/>
      <c r="I91" s="32" t="s">
        <v>32</v>
      </c>
      <c r="J91" s="36" t="str">
        <f>E21</f>
        <v>Arterias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4" t="s">
        <v>96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hidden="1" s="9" customFormat="1" ht="24.96" customHeight="1">
      <c r="A97" s="9"/>
      <c r="B97" s="175"/>
      <c r="C97" s="176"/>
      <c r="D97" s="177" t="s">
        <v>98</v>
      </c>
      <c r="E97" s="178"/>
      <c r="F97" s="178"/>
      <c r="G97" s="178"/>
      <c r="H97" s="178"/>
      <c r="I97" s="178"/>
      <c r="J97" s="179">
        <f>J133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1"/>
      <c r="C98" s="182"/>
      <c r="D98" s="183" t="s">
        <v>99</v>
      </c>
      <c r="E98" s="184"/>
      <c r="F98" s="184"/>
      <c r="G98" s="184"/>
      <c r="H98" s="184"/>
      <c r="I98" s="184"/>
      <c r="J98" s="185">
        <f>J134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1"/>
      <c r="C99" s="182"/>
      <c r="D99" s="183" t="s">
        <v>100</v>
      </c>
      <c r="E99" s="184"/>
      <c r="F99" s="184"/>
      <c r="G99" s="184"/>
      <c r="H99" s="184"/>
      <c r="I99" s="184"/>
      <c r="J99" s="185">
        <f>J143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1"/>
      <c r="C100" s="182"/>
      <c r="D100" s="183" t="s">
        <v>101</v>
      </c>
      <c r="E100" s="184"/>
      <c r="F100" s="184"/>
      <c r="G100" s="184"/>
      <c r="H100" s="184"/>
      <c r="I100" s="184"/>
      <c r="J100" s="185">
        <f>J148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1"/>
      <c r="C101" s="182"/>
      <c r="D101" s="183" t="s">
        <v>102</v>
      </c>
      <c r="E101" s="184"/>
      <c r="F101" s="184"/>
      <c r="G101" s="184"/>
      <c r="H101" s="184"/>
      <c r="I101" s="184"/>
      <c r="J101" s="185">
        <f>J153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1"/>
      <c r="C102" s="182"/>
      <c r="D102" s="183" t="s">
        <v>103</v>
      </c>
      <c r="E102" s="184"/>
      <c r="F102" s="184"/>
      <c r="G102" s="184"/>
      <c r="H102" s="184"/>
      <c r="I102" s="184"/>
      <c r="J102" s="185">
        <f>J165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1"/>
      <c r="C103" s="182"/>
      <c r="D103" s="183" t="s">
        <v>104</v>
      </c>
      <c r="E103" s="184"/>
      <c r="F103" s="184"/>
      <c r="G103" s="184"/>
      <c r="H103" s="184"/>
      <c r="I103" s="184"/>
      <c r="J103" s="185">
        <f>J205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1"/>
      <c r="C104" s="182"/>
      <c r="D104" s="183" t="s">
        <v>105</v>
      </c>
      <c r="E104" s="184"/>
      <c r="F104" s="184"/>
      <c r="G104" s="184"/>
      <c r="H104" s="184"/>
      <c r="I104" s="184"/>
      <c r="J104" s="185">
        <f>J238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1"/>
      <c r="C105" s="182"/>
      <c r="D105" s="183" t="s">
        <v>106</v>
      </c>
      <c r="E105" s="184"/>
      <c r="F105" s="184"/>
      <c r="G105" s="184"/>
      <c r="H105" s="184"/>
      <c r="I105" s="184"/>
      <c r="J105" s="185">
        <f>J261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5"/>
      <c r="C106" s="176"/>
      <c r="D106" s="177" t="s">
        <v>107</v>
      </c>
      <c r="E106" s="178"/>
      <c r="F106" s="178"/>
      <c r="G106" s="178"/>
      <c r="H106" s="178"/>
      <c r="I106" s="178"/>
      <c r="J106" s="179">
        <f>J264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1"/>
      <c r="C107" s="182"/>
      <c r="D107" s="183" t="s">
        <v>108</v>
      </c>
      <c r="E107" s="184"/>
      <c r="F107" s="184"/>
      <c r="G107" s="184"/>
      <c r="H107" s="184"/>
      <c r="I107" s="184"/>
      <c r="J107" s="185">
        <f>J265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1"/>
      <c r="C108" s="182"/>
      <c r="D108" s="183" t="s">
        <v>109</v>
      </c>
      <c r="E108" s="184"/>
      <c r="F108" s="184"/>
      <c r="G108" s="184"/>
      <c r="H108" s="184"/>
      <c r="I108" s="184"/>
      <c r="J108" s="185">
        <f>J287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75"/>
      <c r="C109" s="176"/>
      <c r="D109" s="177" t="s">
        <v>110</v>
      </c>
      <c r="E109" s="178"/>
      <c r="F109" s="178"/>
      <c r="G109" s="178"/>
      <c r="H109" s="178"/>
      <c r="I109" s="178"/>
      <c r="J109" s="179">
        <f>J296</f>
        <v>0</v>
      </c>
      <c r="K109" s="176"/>
      <c r="L109" s="18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9" customFormat="1" ht="24.96" customHeight="1">
      <c r="A110" s="9"/>
      <c r="B110" s="175"/>
      <c r="C110" s="176"/>
      <c r="D110" s="177" t="s">
        <v>111</v>
      </c>
      <c r="E110" s="178"/>
      <c r="F110" s="178"/>
      <c r="G110" s="178"/>
      <c r="H110" s="178"/>
      <c r="I110" s="178"/>
      <c r="J110" s="179">
        <f>J305</f>
        <v>0</v>
      </c>
      <c r="K110" s="176"/>
      <c r="L110" s="18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81"/>
      <c r="C111" s="182"/>
      <c r="D111" s="183" t="s">
        <v>112</v>
      </c>
      <c r="E111" s="184"/>
      <c r="F111" s="184"/>
      <c r="G111" s="184"/>
      <c r="H111" s="184"/>
      <c r="I111" s="184"/>
      <c r="J111" s="185">
        <f>J306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1"/>
      <c r="C112" s="182"/>
      <c r="D112" s="183" t="s">
        <v>113</v>
      </c>
      <c r="E112" s="184"/>
      <c r="F112" s="184"/>
      <c r="G112" s="184"/>
      <c r="H112" s="184"/>
      <c r="I112" s="184"/>
      <c r="J112" s="185">
        <f>J309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hidden="1"/>
    <row r="116" hidden="1"/>
    <row r="117" hidden="1"/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114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0" t="str">
        <f>E7</f>
        <v>ZČU - odstranění plošinového výtahu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91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 xml:space="preserve">D.1. - Odstranění plošiny - stavební řešení 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Univerzitní 2764/12</v>
      </c>
      <c r="G126" s="40"/>
      <c r="H126" s="40"/>
      <c r="I126" s="32" t="s">
        <v>22</v>
      </c>
      <c r="J126" s="79" t="str">
        <f>IF(J12="","",J12)</f>
        <v>30. 1. 2025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 xml:space="preserve">Západočeská univerzita v Plzni </v>
      </c>
      <c r="G128" s="40"/>
      <c r="H128" s="40"/>
      <c r="I128" s="32" t="s">
        <v>32</v>
      </c>
      <c r="J128" s="36" t="str">
        <f>E21</f>
        <v>Arterias s.r.o.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30</v>
      </c>
      <c r="D129" s="40"/>
      <c r="E129" s="40"/>
      <c r="F129" s="27" t="str">
        <f>IF(E18="","",E18)</f>
        <v>Vyplň údaj</v>
      </c>
      <c r="G129" s="40"/>
      <c r="H129" s="40"/>
      <c r="I129" s="32" t="s">
        <v>36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87"/>
      <c r="B131" s="188"/>
      <c r="C131" s="189" t="s">
        <v>115</v>
      </c>
      <c r="D131" s="190" t="s">
        <v>65</v>
      </c>
      <c r="E131" s="190" t="s">
        <v>61</v>
      </c>
      <c r="F131" s="190" t="s">
        <v>62</v>
      </c>
      <c r="G131" s="190" t="s">
        <v>116</v>
      </c>
      <c r="H131" s="190" t="s">
        <v>117</v>
      </c>
      <c r="I131" s="190" t="s">
        <v>118</v>
      </c>
      <c r="J131" s="190" t="s">
        <v>95</v>
      </c>
      <c r="K131" s="191" t="s">
        <v>119</v>
      </c>
      <c r="L131" s="192"/>
      <c r="M131" s="100" t="s">
        <v>1</v>
      </c>
      <c r="N131" s="101" t="s">
        <v>44</v>
      </c>
      <c r="O131" s="101" t="s">
        <v>120</v>
      </c>
      <c r="P131" s="101" t="s">
        <v>121</v>
      </c>
      <c r="Q131" s="101" t="s">
        <v>122</v>
      </c>
      <c r="R131" s="101" t="s">
        <v>123</v>
      </c>
      <c r="S131" s="101" t="s">
        <v>124</v>
      </c>
      <c r="T131" s="102" t="s">
        <v>125</v>
      </c>
      <c r="U131" s="187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/>
    </row>
    <row r="132" s="2" customFormat="1" ht="22.8" customHeight="1">
      <c r="A132" s="38"/>
      <c r="B132" s="39"/>
      <c r="C132" s="107" t="s">
        <v>126</v>
      </c>
      <c r="D132" s="40"/>
      <c r="E132" s="40"/>
      <c r="F132" s="40"/>
      <c r="G132" s="40"/>
      <c r="H132" s="40"/>
      <c r="I132" s="40"/>
      <c r="J132" s="193">
        <f>BK132</f>
        <v>0</v>
      </c>
      <c r="K132" s="40"/>
      <c r="L132" s="44"/>
      <c r="M132" s="103"/>
      <c r="N132" s="194"/>
      <c r="O132" s="104"/>
      <c r="P132" s="195">
        <f>P133+P264+P296+P305</f>
        <v>0</v>
      </c>
      <c r="Q132" s="104"/>
      <c r="R132" s="195">
        <f>R133+R264+R296+R305</f>
        <v>6.2965862000000001</v>
      </c>
      <c r="S132" s="104"/>
      <c r="T132" s="196">
        <f>T133+T264+T296+T305</f>
        <v>6.170910000000001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79</v>
      </c>
      <c r="AU132" s="17" t="s">
        <v>97</v>
      </c>
      <c r="BK132" s="197">
        <f>BK133+BK264+BK296+BK305</f>
        <v>0</v>
      </c>
    </row>
    <row r="133" s="12" customFormat="1" ht="25.92" customHeight="1">
      <c r="A133" s="12"/>
      <c r="B133" s="198"/>
      <c r="C133" s="199"/>
      <c r="D133" s="200" t="s">
        <v>79</v>
      </c>
      <c r="E133" s="201" t="s">
        <v>127</v>
      </c>
      <c r="F133" s="201" t="s">
        <v>128</v>
      </c>
      <c r="G133" s="199"/>
      <c r="H133" s="199"/>
      <c r="I133" s="202"/>
      <c r="J133" s="203">
        <f>BK133</f>
        <v>0</v>
      </c>
      <c r="K133" s="199"/>
      <c r="L133" s="204"/>
      <c r="M133" s="205"/>
      <c r="N133" s="206"/>
      <c r="O133" s="206"/>
      <c r="P133" s="207">
        <f>P134+P143+P148+P153+P165+P205+P238+P261</f>
        <v>0</v>
      </c>
      <c r="Q133" s="206"/>
      <c r="R133" s="207">
        <f>R134+R143+R148+R153+R165+R205+R238+R261</f>
        <v>6.2911862000000003</v>
      </c>
      <c r="S133" s="206"/>
      <c r="T133" s="208">
        <f>T134+T143+T148+T153+T165+T205+T238+T261</f>
        <v>4.2528000000000006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87</v>
      </c>
      <c r="AT133" s="210" t="s">
        <v>79</v>
      </c>
      <c r="AU133" s="210" t="s">
        <v>12</v>
      </c>
      <c r="AY133" s="209" t="s">
        <v>129</v>
      </c>
      <c r="BK133" s="211">
        <f>BK134+BK143+BK148+BK153+BK165+BK205+BK238+BK261</f>
        <v>0</v>
      </c>
    </row>
    <row r="134" s="12" customFormat="1" ht="22.8" customHeight="1">
      <c r="A134" s="12"/>
      <c r="B134" s="198"/>
      <c r="C134" s="199"/>
      <c r="D134" s="200" t="s">
        <v>79</v>
      </c>
      <c r="E134" s="212" t="s">
        <v>87</v>
      </c>
      <c r="F134" s="212" t="s">
        <v>130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SUM(P135:P142)</f>
        <v>0</v>
      </c>
      <c r="Q134" s="206"/>
      <c r="R134" s="207">
        <f>SUM(R135:R142)</f>
        <v>4.5583999999999998</v>
      </c>
      <c r="S134" s="206"/>
      <c r="T134" s="208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87</v>
      </c>
      <c r="AT134" s="210" t="s">
        <v>79</v>
      </c>
      <c r="AU134" s="210" t="s">
        <v>87</v>
      </c>
      <c r="AY134" s="209" t="s">
        <v>129</v>
      </c>
      <c r="BK134" s="211">
        <f>SUM(BK135:BK142)</f>
        <v>0</v>
      </c>
    </row>
    <row r="135" s="2" customFormat="1" ht="24.15" customHeight="1">
      <c r="A135" s="38"/>
      <c r="B135" s="39"/>
      <c r="C135" s="214" t="s">
        <v>87</v>
      </c>
      <c r="D135" s="214" t="s">
        <v>131</v>
      </c>
      <c r="E135" s="215" t="s">
        <v>132</v>
      </c>
      <c r="F135" s="216" t="s">
        <v>133</v>
      </c>
      <c r="G135" s="217" t="s">
        <v>134</v>
      </c>
      <c r="H135" s="218">
        <v>2.0720000000000001</v>
      </c>
      <c r="I135" s="219"/>
      <c r="J135" s="220">
        <f>ROUND(I135*H135,2)</f>
        <v>0</v>
      </c>
      <c r="K135" s="216" t="s">
        <v>135</v>
      </c>
      <c r="L135" s="44"/>
      <c r="M135" s="221" t="s">
        <v>1</v>
      </c>
      <c r="N135" s="222" t="s">
        <v>45</v>
      </c>
      <c r="O135" s="91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136</v>
      </c>
      <c r="AT135" s="225" t="s">
        <v>131</v>
      </c>
      <c r="AU135" s="225" t="s">
        <v>89</v>
      </c>
      <c r="AY135" s="17" t="s">
        <v>129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87</v>
      </c>
      <c r="BK135" s="226">
        <f>ROUND(I135*H135,2)</f>
        <v>0</v>
      </c>
      <c r="BL135" s="17" t="s">
        <v>136</v>
      </c>
      <c r="BM135" s="225" t="s">
        <v>137</v>
      </c>
    </row>
    <row r="136" s="2" customFormat="1">
      <c r="A136" s="38"/>
      <c r="B136" s="39"/>
      <c r="C136" s="40"/>
      <c r="D136" s="227" t="s">
        <v>138</v>
      </c>
      <c r="E136" s="40"/>
      <c r="F136" s="228" t="s">
        <v>139</v>
      </c>
      <c r="G136" s="40"/>
      <c r="H136" s="40"/>
      <c r="I136" s="229"/>
      <c r="J136" s="40"/>
      <c r="K136" s="40"/>
      <c r="L136" s="44"/>
      <c r="M136" s="230"/>
      <c r="N136" s="23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89</v>
      </c>
    </row>
    <row r="137" s="13" customFormat="1">
      <c r="A137" s="13"/>
      <c r="B137" s="232"/>
      <c r="C137" s="233"/>
      <c r="D137" s="227" t="s">
        <v>140</v>
      </c>
      <c r="E137" s="234" t="s">
        <v>1</v>
      </c>
      <c r="F137" s="235" t="s">
        <v>141</v>
      </c>
      <c r="G137" s="233"/>
      <c r="H137" s="234" t="s">
        <v>1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140</v>
      </c>
      <c r="AU137" s="241" t="s">
        <v>89</v>
      </c>
      <c r="AV137" s="13" t="s">
        <v>87</v>
      </c>
      <c r="AW137" s="13" t="s">
        <v>38</v>
      </c>
      <c r="AX137" s="13" t="s">
        <v>12</v>
      </c>
      <c r="AY137" s="241" t="s">
        <v>129</v>
      </c>
    </row>
    <row r="138" s="14" customFormat="1">
      <c r="A138" s="14"/>
      <c r="B138" s="242"/>
      <c r="C138" s="243"/>
      <c r="D138" s="227" t="s">
        <v>140</v>
      </c>
      <c r="E138" s="244" t="s">
        <v>1</v>
      </c>
      <c r="F138" s="245" t="s">
        <v>142</v>
      </c>
      <c r="G138" s="243"/>
      <c r="H138" s="246">
        <v>2.0720000000000001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140</v>
      </c>
      <c r="AU138" s="252" t="s">
        <v>89</v>
      </c>
      <c r="AV138" s="14" t="s">
        <v>89</v>
      </c>
      <c r="AW138" s="14" t="s">
        <v>38</v>
      </c>
      <c r="AX138" s="14" t="s">
        <v>87</v>
      </c>
      <c r="AY138" s="252" t="s">
        <v>129</v>
      </c>
    </row>
    <row r="139" s="2" customFormat="1" ht="16.5" customHeight="1">
      <c r="A139" s="38"/>
      <c r="B139" s="39"/>
      <c r="C139" s="253" t="s">
        <v>89</v>
      </c>
      <c r="D139" s="253" t="s">
        <v>143</v>
      </c>
      <c r="E139" s="254" t="s">
        <v>144</v>
      </c>
      <c r="F139" s="255" t="s">
        <v>145</v>
      </c>
      <c r="G139" s="256" t="s">
        <v>146</v>
      </c>
      <c r="H139" s="257">
        <v>4.5583999999999998</v>
      </c>
      <c r="I139" s="258"/>
      <c r="J139" s="259">
        <f>ROUND(I139*H139,2)</f>
        <v>0</v>
      </c>
      <c r="K139" s="255" t="s">
        <v>135</v>
      </c>
      <c r="L139" s="260"/>
      <c r="M139" s="261" t="s">
        <v>1</v>
      </c>
      <c r="N139" s="262" t="s">
        <v>45</v>
      </c>
      <c r="O139" s="91"/>
      <c r="P139" s="223">
        <f>O139*H139</f>
        <v>0</v>
      </c>
      <c r="Q139" s="223">
        <v>1</v>
      </c>
      <c r="R139" s="223">
        <f>Q139*H139</f>
        <v>4.5583999999999998</v>
      </c>
      <c r="S139" s="223">
        <v>0</v>
      </c>
      <c r="T139" s="22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5" t="s">
        <v>147</v>
      </c>
      <c r="AT139" s="225" t="s">
        <v>143</v>
      </c>
      <c r="AU139" s="225" t="s">
        <v>89</v>
      </c>
      <c r="AY139" s="17" t="s">
        <v>129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7" t="s">
        <v>87</v>
      </c>
      <c r="BK139" s="226">
        <f>ROUND(I139*H139,2)</f>
        <v>0</v>
      </c>
      <c r="BL139" s="17" t="s">
        <v>136</v>
      </c>
      <c r="BM139" s="225" t="s">
        <v>148</v>
      </c>
    </row>
    <row r="140" s="2" customFormat="1">
      <c r="A140" s="38"/>
      <c r="B140" s="39"/>
      <c r="C140" s="40"/>
      <c r="D140" s="227" t="s">
        <v>138</v>
      </c>
      <c r="E140" s="40"/>
      <c r="F140" s="228" t="s">
        <v>145</v>
      </c>
      <c r="G140" s="40"/>
      <c r="H140" s="40"/>
      <c r="I140" s="229"/>
      <c r="J140" s="40"/>
      <c r="K140" s="40"/>
      <c r="L140" s="44"/>
      <c r="M140" s="230"/>
      <c r="N140" s="23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138</v>
      </c>
      <c r="AU140" s="17" t="s">
        <v>89</v>
      </c>
    </row>
    <row r="141" s="13" customFormat="1">
      <c r="A141" s="13"/>
      <c r="B141" s="232"/>
      <c r="C141" s="233"/>
      <c r="D141" s="227" t="s">
        <v>140</v>
      </c>
      <c r="E141" s="234" t="s">
        <v>1</v>
      </c>
      <c r="F141" s="235" t="s">
        <v>149</v>
      </c>
      <c r="G141" s="233"/>
      <c r="H141" s="234" t="s">
        <v>1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140</v>
      </c>
      <c r="AU141" s="241" t="s">
        <v>89</v>
      </c>
      <c r="AV141" s="13" t="s">
        <v>87</v>
      </c>
      <c r="AW141" s="13" t="s">
        <v>38</v>
      </c>
      <c r="AX141" s="13" t="s">
        <v>12</v>
      </c>
      <c r="AY141" s="241" t="s">
        <v>129</v>
      </c>
    </row>
    <row r="142" s="14" customFormat="1">
      <c r="A142" s="14"/>
      <c r="B142" s="242"/>
      <c r="C142" s="243"/>
      <c r="D142" s="227" t="s">
        <v>140</v>
      </c>
      <c r="E142" s="244" t="s">
        <v>1</v>
      </c>
      <c r="F142" s="245" t="s">
        <v>150</v>
      </c>
      <c r="G142" s="243"/>
      <c r="H142" s="246">
        <v>4.5583999999999998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140</v>
      </c>
      <c r="AU142" s="252" t="s">
        <v>89</v>
      </c>
      <c r="AV142" s="14" t="s">
        <v>89</v>
      </c>
      <c r="AW142" s="14" t="s">
        <v>38</v>
      </c>
      <c r="AX142" s="14" t="s">
        <v>87</v>
      </c>
      <c r="AY142" s="252" t="s">
        <v>129</v>
      </c>
    </row>
    <row r="143" s="12" customFormat="1" ht="22.8" customHeight="1">
      <c r="A143" s="12"/>
      <c r="B143" s="198"/>
      <c r="C143" s="199"/>
      <c r="D143" s="200" t="s">
        <v>79</v>
      </c>
      <c r="E143" s="212" t="s">
        <v>151</v>
      </c>
      <c r="F143" s="212" t="s">
        <v>152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SUM(P144:P147)</f>
        <v>0</v>
      </c>
      <c r="Q143" s="206"/>
      <c r="R143" s="207">
        <f>SUM(R144:R147)</f>
        <v>0.82843699999999998</v>
      </c>
      <c r="S143" s="206"/>
      <c r="T143" s="208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87</v>
      </c>
      <c r="AT143" s="210" t="s">
        <v>79</v>
      </c>
      <c r="AU143" s="210" t="s">
        <v>87</v>
      </c>
      <c r="AY143" s="209" t="s">
        <v>129</v>
      </c>
      <c r="BK143" s="211">
        <f>SUM(BK144:BK147)</f>
        <v>0</v>
      </c>
    </row>
    <row r="144" s="2" customFormat="1" ht="37.8" customHeight="1">
      <c r="A144" s="38"/>
      <c r="B144" s="39"/>
      <c r="C144" s="214" t="s">
        <v>151</v>
      </c>
      <c r="D144" s="214" t="s">
        <v>131</v>
      </c>
      <c r="E144" s="215" t="s">
        <v>153</v>
      </c>
      <c r="F144" s="216" t="s">
        <v>154</v>
      </c>
      <c r="G144" s="217" t="s">
        <v>155</v>
      </c>
      <c r="H144" s="218">
        <v>2.2999999999999998</v>
      </c>
      <c r="I144" s="219"/>
      <c r="J144" s="220">
        <f>ROUND(I144*H144,2)</f>
        <v>0</v>
      </c>
      <c r="K144" s="216" t="s">
        <v>135</v>
      </c>
      <c r="L144" s="44"/>
      <c r="M144" s="221" t="s">
        <v>1</v>
      </c>
      <c r="N144" s="222" t="s">
        <v>45</v>
      </c>
      <c r="O144" s="91"/>
      <c r="P144" s="223">
        <f>O144*H144</f>
        <v>0</v>
      </c>
      <c r="Q144" s="223">
        <v>0.36019000000000001</v>
      </c>
      <c r="R144" s="223">
        <f>Q144*H144</f>
        <v>0.82843699999999998</v>
      </c>
      <c r="S144" s="223">
        <v>0</v>
      </c>
      <c r="T144" s="22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5" t="s">
        <v>136</v>
      </c>
      <c r="AT144" s="225" t="s">
        <v>131</v>
      </c>
      <c r="AU144" s="225" t="s">
        <v>89</v>
      </c>
      <c r="AY144" s="17" t="s">
        <v>129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87</v>
      </c>
      <c r="BK144" s="226">
        <f>ROUND(I144*H144,2)</f>
        <v>0</v>
      </c>
      <c r="BL144" s="17" t="s">
        <v>136</v>
      </c>
      <c r="BM144" s="225" t="s">
        <v>156</v>
      </c>
    </row>
    <row r="145" s="2" customFormat="1">
      <c r="A145" s="38"/>
      <c r="B145" s="39"/>
      <c r="C145" s="40"/>
      <c r="D145" s="227" t="s">
        <v>138</v>
      </c>
      <c r="E145" s="40"/>
      <c r="F145" s="228" t="s">
        <v>157</v>
      </c>
      <c r="G145" s="40"/>
      <c r="H145" s="40"/>
      <c r="I145" s="229"/>
      <c r="J145" s="40"/>
      <c r="K145" s="40"/>
      <c r="L145" s="44"/>
      <c r="M145" s="230"/>
      <c r="N145" s="23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138</v>
      </c>
      <c r="AU145" s="17" t="s">
        <v>89</v>
      </c>
    </row>
    <row r="146" s="13" customFormat="1">
      <c r="A146" s="13"/>
      <c r="B146" s="232"/>
      <c r="C146" s="233"/>
      <c r="D146" s="227" t="s">
        <v>140</v>
      </c>
      <c r="E146" s="234" t="s">
        <v>1</v>
      </c>
      <c r="F146" s="235" t="s">
        <v>158</v>
      </c>
      <c r="G146" s="233"/>
      <c r="H146" s="234" t="s">
        <v>1</v>
      </c>
      <c r="I146" s="236"/>
      <c r="J146" s="233"/>
      <c r="K146" s="233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140</v>
      </c>
      <c r="AU146" s="241" t="s">
        <v>89</v>
      </c>
      <c r="AV146" s="13" t="s">
        <v>87</v>
      </c>
      <c r="AW146" s="13" t="s">
        <v>38</v>
      </c>
      <c r="AX146" s="13" t="s">
        <v>12</v>
      </c>
      <c r="AY146" s="241" t="s">
        <v>129</v>
      </c>
    </row>
    <row r="147" s="14" customFormat="1">
      <c r="A147" s="14"/>
      <c r="B147" s="242"/>
      <c r="C147" s="243"/>
      <c r="D147" s="227" t="s">
        <v>140</v>
      </c>
      <c r="E147" s="244" t="s">
        <v>1</v>
      </c>
      <c r="F147" s="245" t="s">
        <v>159</v>
      </c>
      <c r="G147" s="243"/>
      <c r="H147" s="246">
        <v>2.2999999999999998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140</v>
      </c>
      <c r="AU147" s="252" t="s">
        <v>89</v>
      </c>
      <c r="AV147" s="14" t="s">
        <v>89</v>
      </c>
      <c r="AW147" s="14" t="s">
        <v>38</v>
      </c>
      <c r="AX147" s="14" t="s">
        <v>87</v>
      </c>
      <c r="AY147" s="252" t="s">
        <v>129</v>
      </c>
    </row>
    <row r="148" s="12" customFormat="1" ht="22.8" customHeight="1">
      <c r="A148" s="12"/>
      <c r="B148" s="198"/>
      <c r="C148" s="199"/>
      <c r="D148" s="200" t="s">
        <v>79</v>
      </c>
      <c r="E148" s="212" t="s">
        <v>136</v>
      </c>
      <c r="F148" s="212" t="s">
        <v>160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SUM(P149:P152)</f>
        <v>0</v>
      </c>
      <c r="Q148" s="206"/>
      <c r="R148" s="207">
        <f>SUM(R149:R152)</f>
        <v>0</v>
      </c>
      <c r="S148" s="206"/>
      <c r="T148" s="208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87</v>
      </c>
      <c r="AT148" s="210" t="s">
        <v>79</v>
      </c>
      <c r="AU148" s="210" t="s">
        <v>87</v>
      </c>
      <c r="AY148" s="209" t="s">
        <v>129</v>
      </c>
      <c r="BK148" s="211">
        <f>SUM(BK149:BK152)</f>
        <v>0</v>
      </c>
    </row>
    <row r="149" s="2" customFormat="1" ht="33" customHeight="1">
      <c r="A149" s="38"/>
      <c r="B149" s="39"/>
      <c r="C149" s="214" t="s">
        <v>136</v>
      </c>
      <c r="D149" s="214" t="s">
        <v>131</v>
      </c>
      <c r="E149" s="215" t="s">
        <v>161</v>
      </c>
      <c r="F149" s="216" t="s">
        <v>162</v>
      </c>
      <c r="G149" s="217" t="s">
        <v>155</v>
      </c>
      <c r="H149" s="218">
        <v>2.7200000000000002</v>
      </c>
      <c r="I149" s="219"/>
      <c r="J149" s="220">
        <f>ROUND(I149*H149,2)</f>
        <v>0</v>
      </c>
      <c r="K149" s="216" t="s">
        <v>135</v>
      </c>
      <c r="L149" s="44"/>
      <c r="M149" s="221" t="s">
        <v>1</v>
      </c>
      <c r="N149" s="222" t="s">
        <v>45</v>
      </c>
      <c r="O149" s="91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136</v>
      </c>
      <c r="AT149" s="225" t="s">
        <v>131</v>
      </c>
      <c r="AU149" s="225" t="s">
        <v>89</v>
      </c>
      <c r="AY149" s="17" t="s">
        <v>129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87</v>
      </c>
      <c r="BK149" s="226">
        <f>ROUND(I149*H149,2)</f>
        <v>0</v>
      </c>
      <c r="BL149" s="17" t="s">
        <v>136</v>
      </c>
      <c r="BM149" s="225" t="s">
        <v>163</v>
      </c>
    </row>
    <row r="150" s="2" customFormat="1">
      <c r="A150" s="38"/>
      <c r="B150" s="39"/>
      <c r="C150" s="40"/>
      <c r="D150" s="227" t="s">
        <v>138</v>
      </c>
      <c r="E150" s="40"/>
      <c r="F150" s="228" t="s">
        <v>164</v>
      </c>
      <c r="G150" s="40"/>
      <c r="H150" s="40"/>
      <c r="I150" s="229"/>
      <c r="J150" s="40"/>
      <c r="K150" s="40"/>
      <c r="L150" s="44"/>
      <c r="M150" s="230"/>
      <c r="N150" s="23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89</v>
      </c>
    </row>
    <row r="151" s="13" customFormat="1">
      <c r="A151" s="13"/>
      <c r="B151" s="232"/>
      <c r="C151" s="233"/>
      <c r="D151" s="227" t="s">
        <v>140</v>
      </c>
      <c r="E151" s="234" t="s">
        <v>1</v>
      </c>
      <c r="F151" s="235" t="s">
        <v>165</v>
      </c>
      <c r="G151" s="233"/>
      <c r="H151" s="234" t="s">
        <v>1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140</v>
      </c>
      <c r="AU151" s="241" t="s">
        <v>89</v>
      </c>
      <c r="AV151" s="13" t="s">
        <v>87</v>
      </c>
      <c r="AW151" s="13" t="s">
        <v>38</v>
      </c>
      <c r="AX151" s="13" t="s">
        <v>12</v>
      </c>
      <c r="AY151" s="241" t="s">
        <v>129</v>
      </c>
    </row>
    <row r="152" s="14" customFormat="1">
      <c r="A152" s="14"/>
      <c r="B152" s="242"/>
      <c r="C152" s="243"/>
      <c r="D152" s="227" t="s">
        <v>140</v>
      </c>
      <c r="E152" s="244" t="s">
        <v>1</v>
      </c>
      <c r="F152" s="245" t="s">
        <v>166</v>
      </c>
      <c r="G152" s="243"/>
      <c r="H152" s="246">
        <v>2.7200000000000002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140</v>
      </c>
      <c r="AU152" s="252" t="s">
        <v>89</v>
      </c>
      <c r="AV152" s="14" t="s">
        <v>89</v>
      </c>
      <c r="AW152" s="14" t="s">
        <v>38</v>
      </c>
      <c r="AX152" s="14" t="s">
        <v>87</v>
      </c>
      <c r="AY152" s="252" t="s">
        <v>129</v>
      </c>
    </row>
    <row r="153" s="12" customFormat="1" ht="22.8" customHeight="1">
      <c r="A153" s="12"/>
      <c r="B153" s="198"/>
      <c r="C153" s="199"/>
      <c r="D153" s="200" t="s">
        <v>79</v>
      </c>
      <c r="E153" s="212" t="s">
        <v>167</v>
      </c>
      <c r="F153" s="212" t="s">
        <v>168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SUM(P154:P164)</f>
        <v>0</v>
      </c>
      <c r="Q153" s="206"/>
      <c r="R153" s="207">
        <f>SUM(R154:R164)</f>
        <v>0.61248959999999997</v>
      </c>
      <c r="S153" s="206"/>
      <c r="T153" s="208">
        <f>SUM(T154:T164)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87</v>
      </c>
      <c r="AT153" s="210" t="s">
        <v>79</v>
      </c>
      <c r="AU153" s="210" t="s">
        <v>87</v>
      </c>
      <c r="AY153" s="209" t="s">
        <v>129</v>
      </c>
      <c r="BK153" s="211">
        <f>SUM(BK154:BK164)</f>
        <v>0</v>
      </c>
    </row>
    <row r="154" s="2" customFormat="1" ht="24.15" customHeight="1">
      <c r="A154" s="38"/>
      <c r="B154" s="39"/>
      <c r="C154" s="214" t="s">
        <v>167</v>
      </c>
      <c r="D154" s="214" t="s">
        <v>131</v>
      </c>
      <c r="E154" s="215" t="s">
        <v>169</v>
      </c>
      <c r="F154" s="216" t="s">
        <v>170</v>
      </c>
      <c r="G154" s="217" t="s">
        <v>155</v>
      </c>
      <c r="H154" s="218">
        <v>2.7200000000000002</v>
      </c>
      <c r="I154" s="219"/>
      <c r="J154" s="220">
        <f>ROUND(I154*H154,2)</f>
        <v>0</v>
      </c>
      <c r="K154" s="216" t="s">
        <v>135</v>
      </c>
      <c r="L154" s="44"/>
      <c r="M154" s="221" t="s">
        <v>1</v>
      </c>
      <c r="N154" s="222" t="s">
        <v>45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136</v>
      </c>
      <c r="AT154" s="225" t="s">
        <v>131</v>
      </c>
      <c r="AU154" s="225" t="s">
        <v>89</v>
      </c>
      <c r="AY154" s="17" t="s">
        <v>129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87</v>
      </c>
      <c r="BK154" s="226">
        <f>ROUND(I154*H154,2)</f>
        <v>0</v>
      </c>
      <c r="BL154" s="17" t="s">
        <v>136</v>
      </c>
      <c r="BM154" s="225" t="s">
        <v>171</v>
      </c>
    </row>
    <row r="155" s="2" customFormat="1">
      <c r="A155" s="38"/>
      <c r="B155" s="39"/>
      <c r="C155" s="40"/>
      <c r="D155" s="227" t="s">
        <v>138</v>
      </c>
      <c r="E155" s="40"/>
      <c r="F155" s="228" t="s">
        <v>172</v>
      </c>
      <c r="G155" s="40"/>
      <c r="H155" s="40"/>
      <c r="I155" s="229"/>
      <c r="J155" s="40"/>
      <c r="K155" s="40"/>
      <c r="L155" s="44"/>
      <c r="M155" s="230"/>
      <c r="N155" s="23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138</v>
      </c>
      <c r="AU155" s="17" t="s">
        <v>89</v>
      </c>
    </row>
    <row r="156" s="13" customFormat="1">
      <c r="A156" s="13"/>
      <c r="B156" s="232"/>
      <c r="C156" s="233"/>
      <c r="D156" s="227" t="s">
        <v>140</v>
      </c>
      <c r="E156" s="234" t="s">
        <v>1</v>
      </c>
      <c r="F156" s="235" t="s">
        <v>165</v>
      </c>
      <c r="G156" s="233"/>
      <c r="H156" s="234" t="s">
        <v>1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140</v>
      </c>
      <c r="AU156" s="241" t="s">
        <v>89</v>
      </c>
      <c r="AV156" s="13" t="s">
        <v>87</v>
      </c>
      <c r="AW156" s="13" t="s">
        <v>38</v>
      </c>
      <c r="AX156" s="13" t="s">
        <v>12</v>
      </c>
      <c r="AY156" s="241" t="s">
        <v>129</v>
      </c>
    </row>
    <row r="157" s="14" customFormat="1">
      <c r="A157" s="14"/>
      <c r="B157" s="242"/>
      <c r="C157" s="243"/>
      <c r="D157" s="227" t="s">
        <v>140</v>
      </c>
      <c r="E157" s="244" t="s">
        <v>1</v>
      </c>
      <c r="F157" s="245" t="s">
        <v>166</v>
      </c>
      <c r="G157" s="243"/>
      <c r="H157" s="246">
        <v>2.7200000000000002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140</v>
      </c>
      <c r="AU157" s="252" t="s">
        <v>89</v>
      </c>
      <c r="AV157" s="14" t="s">
        <v>89</v>
      </c>
      <c r="AW157" s="14" t="s">
        <v>38</v>
      </c>
      <c r="AX157" s="14" t="s">
        <v>87</v>
      </c>
      <c r="AY157" s="252" t="s">
        <v>129</v>
      </c>
    </row>
    <row r="158" s="2" customFormat="1" ht="24.15" customHeight="1">
      <c r="A158" s="38"/>
      <c r="B158" s="39"/>
      <c r="C158" s="214" t="s">
        <v>173</v>
      </c>
      <c r="D158" s="214" t="s">
        <v>131</v>
      </c>
      <c r="E158" s="215" t="s">
        <v>174</v>
      </c>
      <c r="F158" s="216" t="s">
        <v>175</v>
      </c>
      <c r="G158" s="217" t="s">
        <v>155</v>
      </c>
      <c r="H158" s="218">
        <v>2.7200000000000002</v>
      </c>
      <c r="I158" s="219"/>
      <c r="J158" s="220">
        <f>ROUND(I158*H158,2)</f>
        <v>0</v>
      </c>
      <c r="K158" s="216" t="s">
        <v>135</v>
      </c>
      <c r="L158" s="44"/>
      <c r="M158" s="221" t="s">
        <v>1</v>
      </c>
      <c r="N158" s="222" t="s">
        <v>45</v>
      </c>
      <c r="O158" s="91"/>
      <c r="P158" s="223">
        <f>O158*H158</f>
        <v>0</v>
      </c>
      <c r="Q158" s="223">
        <v>0.089219999999999994</v>
      </c>
      <c r="R158" s="223">
        <f>Q158*H158</f>
        <v>0.24267839999999999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136</v>
      </c>
      <c r="AT158" s="225" t="s">
        <v>131</v>
      </c>
      <c r="AU158" s="225" t="s">
        <v>89</v>
      </c>
      <c r="AY158" s="17" t="s">
        <v>129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87</v>
      </c>
      <c r="BK158" s="226">
        <f>ROUND(I158*H158,2)</f>
        <v>0</v>
      </c>
      <c r="BL158" s="17" t="s">
        <v>136</v>
      </c>
      <c r="BM158" s="225" t="s">
        <v>176</v>
      </c>
    </row>
    <row r="159" s="2" customFormat="1">
      <c r="A159" s="38"/>
      <c r="B159" s="39"/>
      <c r="C159" s="40"/>
      <c r="D159" s="227" t="s">
        <v>138</v>
      </c>
      <c r="E159" s="40"/>
      <c r="F159" s="228" t="s">
        <v>177</v>
      </c>
      <c r="G159" s="40"/>
      <c r="H159" s="40"/>
      <c r="I159" s="229"/>
      <c r="J159" s="40"/>
      <c r="K159" s="40"/>
      <c r="L159" s="44"/>
      <c r="M159" s="230"/>
      <c r="N159" s="23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89</v>
      </c>
    </row>
    <row r="160" s="13" customFormat="1">
      <c r="A160" s="13"/>
      <c r="B160" s="232"/>
      <c r="C160" s="233"/>
      <c r="D160" s="227" t="s">
        <v>140</v>
      </c>
      <c r="E160" s="234" t="s">
        <v>1</v>
      </c>
      <c r="F160" s="235" t="s">
        <v>165</v>
      </c>
      <c r="G160" s="233"/>
      <c r="H160" s="234" t="s">
        <v>1</v>
      </c>
      <c r="I160" s="236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140</v>
      </c>
      <c r="AU160" s="241" t="s">
        <v>89</v>
      </c>
      <c r="AV160" s="13" t="s">
        <v>87</v>
      </c>
      <c r="AW160" s="13" t="s">
        <v>38</v>
      </c>
      <c r="AX160" s="13" t="s">
        <v>12</v>
      </c>
      <c r="AY160" s="241" t="s">
        <v>129</v>
      </c>
    </row>
    <row r="161" s="14" customFormat="1">
      <c r="A161" s="14"/>
      <c r="B161" s="242"/>
      <c r="C161" s="243"/>
      <c r="D161" s="227" t="s">
        <v>140</v>
      </c>
      <c r="E161" s="244" t="s">
        <v>1</v>
      </c>
      <c r="F161" s="245" t="s">
        <v>166</v>
      </c>
      <c r="G161" s="243"/>
      <c r="H161" s="246">
        <v>2.7200000000000002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140</v>
      </c>
      <c r="AU161" s="252" t="s">
        <v>89</v>
      </c>
      <c r="AV161" s="14" t="s">
        <v>89</v>
      </c>
      <c r="AW161" s="14" t="s">
        <v>38</v>
      </c>
      <c r="AX161" s="14" t="s">
        <v>87</v>
      </c>
      <c r="AY161" s="252" t="s">
        <v>129</v>
      </c>
    </row>
    <row r="162" s="2" customFormat="1" ht="24.15" customHeight="1">
      <c r="A162" s="38"/>
      <c r="B162" s="39"/>
      <c r="C162" s="253" t="s">
        <v>178</v>
      </c>
      <c r="D162" s="253" t="s">
        <v>143</v>
      </c>
      <c r="E162" s="254" t="s">
        <v>179</v>
      </c>
      <c r="F162" s="255" t="s">
        <v>180</v>
      </c>
      <c r="G162" s="256" t="s">
        <v>155</v>
      </c>
      <c r="H162" s="257">
        <v>2.8016000000000001</v>
      </c>
      <c r="I162" s="258"/>
      <c r="J162" s="259">
        <f>ROUND(I162*H162,2)</f>
        <v>0</v>
      </c>
      <c r="K162" s="255" t="s">
        <v>135</v>
      </c>
      <c r="L162" s="260"/>
      <c r="M162" s="261" t="s">
        <v>1</v>
      </c>
      <c r="N162" s="262" t="s">
        <v>45</v>
      </c>
      <c r="O162" s="91"/>
      <c r="P162" s="223">
        <f>O162*H162</f>
        <v>0</v>
      </c>
      <c r="Q162" s="223">
        <v>0.13200000000000001</v>
      </c>
      <c r="R162" s="223">
        <f>Q162*H162</f>
        <v>0.36981120000000001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147</v>
      </c>
      <c r="AT162" s="225" t="s">
        <v>143</v>
      </c>
      <c r="AU162" s="225" t="s">
        <v>89</v>
      </c>
      <c r="AY162" s="17" t="s">
        <v>129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87</v>
      </c>
      <c r="BK162" s="226">
        <f>ROUND(I162*H162,2)</f>
        <v>0</v>
      </c>
      <c r="BL162" s="17" t="s">
        <v>136</v>
      </c>
      <c r="BM162" s="225" t="s">
        <v>181</v>
      </c>
    </row>
    <row r="163" s="2" customFormat="1">
      <c r="A163" s="38"/>
      <c r="B163" s="39"/>
      <c r="C163" s="40"/>
      <c r="D163" s="227" t="s">
        <v>138</v>
      </c>
      <c r="E163" s="40"/>
      <c r="F163" s="228" t="s">
        <v>180</v>
      </c>
      <c r="G163" s="40"/>
      <c r="H163" s="40"/>
      <c r="I163" s="229"/>
      <c r="J163" s="40"/>
      <c r="K163" s="40"/>
      <c r="L163" s="44"/>
      <c r="M163" s="230"/>
      <c r="N163" s="23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138</v>
      </c>
      <c r="AU163" s="17" t="s">
        <v>89</v>
      </c>
    </row>
    <row r="164" s="14" customFormat="1">
      <c r="A164" s="14"/>
      <c r="B164" s="242"/>
      <c r="C164" s="243"/>
      <c r="D164" s="227" t="s">
        <v>140</v>
      </c>
      <c r="E164" s="243"/>
      <c r="F164" s="245" t="s">
        <v>182</v>
      </c>
      <c r="G164" s="243"/>
      <c r="H164" s="246">
        <v>2.8016000000000001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140</v>
      </c>
      <c r="AU164" s="252" t="s">
        <v>89</v>
      </c>
      <c r="AV164" s="14" t="s">
        <v>89</v>
      </c>
      <c r="AW164" s="14" t="s">
        <v>4</v>
      </c>
      <c r="AX164" s="14" t="s">
        <v>87</v>
      </c>
      <c r="AY164" s="252" t="s">
        <v>129</v>
      </c>
    </row>
    <row r="165" s="12" customFormat="1" ht="22.8" customHeight="1">
      <c r="A165" s="12"/>
      <c r="B165" s="198"/>
      <c r="C165" s="199"/>
      <c r="D165" s="200" t="s">
        <v>79</v>
      </c>
      <c r="E165" s="212" t="s">
        <v>173</v>
      </c>
      <c r="F165" s="212" t="s">
        <v>183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SUM(P166:P204)</f>
        <v>0</v>
      </c>
      <c r="Q165" s="206"/>
      <c r="R165" s="207">
        <f>SUM(R166:R204)</f>
        <v>0.29185960000000005</v>
      </c>
      <c r="S165" s="206"/>
      <c r="T165" s="208">
        <f>SUM(T166:T204)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87</v>
      </c>
      <c r="AT165" s="210" t="s">
        <v>79</v>
      </c>
      <c r="AU165" s="210" t="s">
        <v>87</v>
      </c>
      <c r="AY165" s="209" t="s">
        <v>129</v>
      </c>
      <c r="BK165" s="211">
        <f>SUM(BK166:BK204)</f>
        <v>0</v>
      </c>
    </row>
    <row r="166" s="2" customFormat="1" ht="24.15" customHeight="1">
      <c r="A166" s="38"/>
      <c r="B166" s="39"/>
      <c r="C166" s="214" t="s">
        <v>147</v>
      </c>
      <c r="D166" s="214" t="s">
        <v>131</v>
      </c>
      <c r="E166" s="215" t="s">
        <v>184</v>
      </c>
      <c r="F166" s="216" t="s">
        <v>185</v>
      </c>
      <c r="G166" s="217" t="s">
        <v>155</v>
      </c>
      <c r="H166" s="218">
        <v>2.2999999999999998</v>
      </c>
      <c r="I166" s="219"/>
      <c r="J166" s="220">
        <f>ROUND(I166*H166,2)</f>
        <v>0</v>
      </c>
      <c r="K166" s="216" t="s">
        <v>135</v>
      </c>
      <c r="L166" s="44"/>
      <c r="M166" s="221" t="s">
        <v>1</v>
      </c>
      <c r="N166" s="222" t="s">
        <v>45</v>
      </c>
      <c r="O166" s="91"/>
      <c r="P166" s="223">
        <f>O166*H166</f>
        <v>0</v>
      </c>
      <c r="Q166" s="223">
        <v>0.00025999999999999998</v>
      </c>
      <c r="R166" s="223">
        <f>Q166*H166</f>
        <v>0.0005979999999999999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136</v>
      </c>
      <c r="AT166" s="225" t="s">
        <v>131</v>
      </c>
      <c r="AU166" s="225" t="s">
        <v>89</v>
      </c>
      <c r="AY166" s="17" t="s">
        <v>129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87</v>
      </c>
      <c r="BK166" s="226">
        <f>ROUND(I166*H166,2)</f>
        <v>0</v>
      </c>
      <c r="BL166" s="17" t="s">
        <v>136</v>
      </c>
      <c r="BM166" s="225" t="s">
        <v>186</v>
      </c>
    </row>
    <row r="167" s="2" customFormat="1">
      <c r="A167" s="38"/>
      <c r="B167" s="39"/>
      <c r="C167" s="40"/>
      <c r="D167" s="227" t="s">
        <v>138</v>
      </c>
      <c r="E167" s="40"/>
      <c r="F167" s="228" t="s">
        <v>187</v>
      </c>
      <c r="G167" s="40"/>
      <c r="H167" s="40"/>
      <c r="I167" s="229"/>
      <c r="J167" s="40"/>
      <c r="K167" s="40"/>
      <c r="L167" s="44"/>
      <c r="M167" s="230"/>
      <c r="N167" s="23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89</v>
      </c>
    </row>
    <row r="168" s="13" customFormat="1">
      <c r="A168" s="13"/>
      <c r="B168" s="232"/>
      <c r="C168" s="233"/>
      <c r="D168" s="227" t="s">
        <v>140</v>
      </c>
      <c r="E168" s="234" t="s">
        <v>1</v>
      </c>
      <c r="F168" s="235" t="s">
        <v>188</v>
      </c>
      <c r="G168" s="233"/>
      <c r="H168" s="234" t="s">
        <v>1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140</v>
      </c>
      <c r="AU168" s="241" t="s">
        <v>89</v>
      </c>
      <c r="AV168" s="13" t="s">
        <v>87</v>
      </c>
      <c r="AW168" s="13" t="s">
        <v>38</v>
      </c>
      <c r="AX168" s="13" t="s">
        <v>12</v>
      </c>
      <c r="AY168" s="241" t="s">
        <v>129</v>
      </c>
    </row>
    <row r="169" s="14" customFormat="1">
      <c r="A169" s="14"/>
      <c r="B169" s="242"/>
      <c r="C169" s="243"/>
      <c r="D169" s="227" t="s">
        <v>140</v>
      </c>
      <c r="E169" s="244" t="s">
        <v>1</v>
      </c>
      <c r="F169" s="245" t="s">
        <v>189</v>
      </c>
      <c r="G169" s="243"/>
      <c r="H169" s="246">
        <v>2.2999999999999998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140</v>
      </c>
      <c r="AU169" s="252" t="s">
        <v>89</v>
      </c>
      <c r="AV169" s="14" t="s">
        <v>89</v>
      </c>
      <c r="AW169" s="14" t="s">
        <v>38</v>
      </c>
      <c r="AX169" s="14" t="s">
        <v>87</v>
      </c>
      <c r="AY169" s="252" t="s">
        <v>129</v>
      </c>
    </row>
    <row r="170" s="2" customFormat="1" ht="24.15" customHeight="1">
      <c r="A170" s="38"/>
      <c r="B170" s="39"/>
      <c r="C170" s="214" t="s">
        <v>190</v>
      </c>
      <c r="D170" s="214" t="s">
        <v>131</v>
      </c>
      <c r="E170" s="215" t="s">
        <v>191</v>
      </c>
      <c r="F170" s="216" t="s">
        <v>192</v>
      </c>
      <c r="G170" s="217" t="s">
        <v>193</v>
      </c>
      <c r="H170" s="218">
        <v>1</v>
      </c>
      <c r="I170" s="219"/>
      <c r="J170" s="220">
        <f>ROUND(I170*H170,2)</f>
        <v>0</v>
      </c>
      <c r="K170" s="216" t="s">
        <v>135</v>
      </c>
      <c r="L170" s="44"/>
      <c r="M170" s="221" t="s">
        <v>1</v>
      </c>
      <c r="N170" s="222" t="s">
        <v>45</v>
      </c>
      <c r="O170" s="91"/>
      <c r="P170" s="223">
        <f>O170*H170</f>
        <v>0</v>
      </c>
      <c r="Q170" s="223">
        <v>0.1658</v>
      </c>
      <c r="R170" s="223">
        <f>Q170*H170</f>
        <v>0.1658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136</v>
      </c>
      <c r="AT170" s="225" t="s">
        <v>131</v>
      </c>
      <c r="AU170" s="225" t="s">
        <v>89</v>
      </c>
      <c r="AY170" s="17" t="s">
        <v>129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87</v>
      </c>
      <c r="BK170" s="226">
        <f>ROUND(I170*H170,2)</f>
        <v>0</v>
      </c>
      <c r="BL170" s="17" t="s">
        <v>136</v>
      </c>
      <c r="BM170" s="225" t="s">
        <v>194</v>
      </c>
    </row>
    <row r="171" s="2" customFormat="1">
      <c r="A171" s="38"/>
      <c r="B171" s="39"/>
      <c r="C171" s="40"/>
      <c r="D171" s="227" t="s">
        <v>138</v>
      </c>
      <c r="E171" s="40"/>
      <c r="F171" s="228" t="s">
        <v>195</v>
      </c>
      <c r="G171" s="40"/>
      <c r="H171" s="40"/>
      <c r="I171" s="229"/>
      <c r="J171" s="40"/>
      <c r="K171" s="40"/>
      <c r="L171" s="44"/>
      <c r="M171" s="230"/>
      <c r="N171" s="23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138</v>
      </c>
      <c r="AU171" s="17" t="s">
        <v>89</v>
      </c>
    </row>
    <row r="172" s="13" customFormat="1">
      <c r="A172" s="13"/>
      <c r="B172" s="232"/>
      <c r="C172" s="233"/>
      <c r="D172" s="227" t="s">
        <v>140</v>
      </c>
      <c r="E172" s="234" t="s">
        <v>1</v>
      </c>
      <c r="F172" s="235" t="s">
        <v>196</v>
      </c>
      <c r="G172" s="233"/>
      <c r="H172" s="234" t="s">
        <v>1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140</v>
      </c>
      <c r="AU172" s="241" t="s">
        <v>89</v>
      </c>
      <c r="AV172" s="13" t="s">
        <v>87</v>
      </c>
      <c r="AW172" s="13" t="s">
        <v>38</v>
      </c>
      <c r="AX172" s="13" t="s">
        <v>12</v>
      </c>
      <c r="AY172" s="241" t="s">
        <v>129</v>
      </c>
    </row>
    <row r="173" s="14" customFormat="1">
      <c r="A173" s="14"/>
      <c r="B173" s="242"/>
      <c r="C173" s="243"/>
      <c r="D173" s="227" t="s">
        <v>140</v>
      </c>
      <c r="E173" s="244" t="s">
        <v>1</v>
      </c>
      <c r="F173" s="245" t="s">
        <v>87</v>
      </c>
      <c r="G173" s="243"/>
      <c r="H173" s="246">
        <v>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140</v>
      </c>
      <c r="AU173" s="252" t="s">
        <v>89</v>
      </c>
      <c r="AV173" s="14" t="s">
        <v>89</v>
      </c>
      <c r="AW173" s="14" t="s">
        <v>38</v>
      </c>
      <c r="AX173" s="14" t="s">
        <v>87</v>
      </c>
      <c r="AY173" s="252" t="s">
        <v>129</v>
      </c>
    </row>
    <row r="174" s="2" customFormat="1" ht="16.5" customHeight="1">
      <c r="A174" s="38"/>
      <c r="B174" s="39"/>
      <c r="C174" s="214" t="s">
        <v>197</v>
      </c>
      <c r="D174" s="214" t="s">
        <v>131</v>
      </c>
      <c r="E174" s="215" t="s">
        <v>198</v>
      </c>
      <c r="F174" s="216" t="s">
        <v>199</v>
      </c>
      <c r="G174" s="217" t="s">
        <v>155</v>
      </c>
      <c r="H174" s="218">
        <v>8.9920000000000009</v>
      </c>
      <c r="I174" s="219"/>
      <c r="J174" s="220">
        <f>ROUND(I174*H174,2)</f>
        <v>0</v>
      </c>
      <c r="K174" s="216" t="s">
        <v>135</v>
      </c>
      <c r="L174" s="44"/>
      <c r="M174" s="221" t="s">
        <v>1</v>
      </c>
      <c r="N174" s="222" t="s">
        <v>45</v>
      </c>
      <c r="O174" s="91"/>
      <c r="P174" s="223">
        <f>O174*H174</f>
        <v>0</v>
      </c>
      <c r="Q174" s="223">
        <v>0.00025999999999999998</v>
      </c>
      <c r="R174" s="223">
        <f>Q174*H174</f>
        <v>0.0023379199999999998</v>
      </c>
      <c r="S174" s="223">
        <v>0</v>
      </c>
      <c r="T174" s="22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5" t="s">
        <v>136</v>
      </c>
      <c r="AT174" s="225" t="s">
        <v>131</v>
      </c>
      <c r="AU174" s="225" t="s">
        <v>89</v>
      </c>
      <c r="AY174" s="17" t="s">
        <v>129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87</v>
      </c>
      <c r="BK174" s="226">
        <f>ROUND(I174*H174,2)</f>
        <v>0</v>
      </c>
      <c r="BL174" s="17" t="s">
        <v>136</v>
      </c>
      <c r="BM174" s="225" t="s">
        <v>200</v>
      </c>
    </row>
    <row r="175" s="2" customFormat="1">
      <c r="A175" s="38"/>
      <c r="B175" s="39"/>
      <c r="C175" s="40"/>
      <c r="D175" s="227" t="s">
        <v>138</v>
      </c>
      <c r="E175" s="40"/>
      <c r="F175" s="228" t="s">
        <v>201</v>
      </c>
      <c r="G175" s="40"/>
      <c r="H175" s="40"/>
      <c r="I175" s="229"/>
      <c r="J175" s="40"/>
      <c r="K175" s="40"/>
      <c r="L175" s="44"/>
      <c r="M175" s="230"/>
      <c r="N175" s="23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138</v>
      </c>
      <c r="AU175" s="17" t="s">
        <v>89</v>
      </c>
    </row>
    <row r="176" s="13" customFormat="1">
      <c r="A176" s="13"/>
      <c r="B176" s="232"/>
      <c r="C176" s="233"/>
      <c r="D176" s="227" t="s">
        <v>140</v>
      </c>
      <c r="E176" s="234" t="s">
        <v>1</v>
      </c>
      <c r="F176" s="235" t="s">
        <v>202</v>
      </c>
      <c r="G176" s="233"/>
      <c r="H176" s="234" t="s">
        <v>1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140</v>
      </c>
      <c r="AU176" s="241" t="s">
        <v>89</v>
      </c>
      <c r="AV176" s="13" t="s">
        <v>87</v>
      </c>
      <c r="AW176" s="13" t="s">
        <v>38</v>
      </c>
      <c r="AX176" s="13" t="s">
        <v>12</v>
      </c>
      <c r="AY176" s="241" t="s">
        <v>129</v>
      </c>
    </row>
    <row r="177" s="14" customFormat="1">
      <c r="A177" s="14"/>
      <c r="B177" s="242"/>
      <c r="C177" s="243"/>
      <c r="D177" s="227" t="s">
        <v>140</v>
      </c>
      <c r="E177" s="244" t="s">
        <v>1</v>
      </c>
      <c r="F177" s="245" t="s">
        <v>203</v>
      </c>
      <c r="G177" s="243"/>
      <c r="H177" s="246">
        <v>8.9920000000000009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140</v>
      </c>
      <c r="AU177" s="252" t="s">
        <v>89</v>
      </c>
      <c r="AV177" s="14" t="s">
        <v>89</v>
      </c>
      <c r="AW177" s="14" t="s">
        <v>38</v>
      </c>
      <c r="AX177" s="14" t="s">
        <v>87</v>
      </c>
      <c r="AY177" s="252" t="s">
        <v>129</v>
      </c>
    </row>
    <row r="178" s="2" customFormat="1" ht="24.15" customHeight="1">
      <c r="A178" s="38"/>
      <c r="B178" s="39"/>
      <c r="C178" s="214" t="s">
        <v>204</v>
      </c>
      <c r="D178" s="214" t="s">
        <v>131</v>
      </c>
      <c r="E178" s="215" t="s">
        <v>205</v>
      </c>
      <c r="F178" s="216" t="s">
        <v>206</v>
      </c>
      <c r="G178" s="217" t="s">
        <v>155</v>
      </c>
      <c r="H178" s="218">
        <v>8.9920000000000009</v>
      </c>
      <c r="I178" s="219"/>
      <c r="J178" s="220">
        <f>ROUND(I178*H178,2)</f>
        <v>0</v>
      </c>
      <c r="K178" s="216" t="s">
        <v>135</v>
      </c>
      <c r="L178" s="44"/>
      <c r="M178" s="221" t="s">
        <v>1</v>
      </c>
      <c r="N178" s="222" t="s">
        <v>45</v>
      </c>
      <c r="O178" s="91"/>
      <c r="P178" s="223">
        <f>O178*H178</f>
        <v>0</v>
      </c>
      <c r="Q178" s="223">
        <v>0.00013999999999999999</v>
      </c>
      <c r="R178" s="223">
        <f>Q178*H178</f>
        <v>0.00125888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136</v>
      </c>
      <c r="AT178" s="225" t="s">
        <v>131</v>
      </c>
      <c r="AU178" s="225" t="s">
        <v>89</v>
      </c>
      <c r="AY178" s="17" t="s">
        <v>129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87</v>
      </c>
      <c r="BK178" s="226">
        <f>ROUND(I178*H178,2)</f>
        <v>0</v>
      </c>
      <c r="BL178" s="17" t="s">
        <v>136</v>
      </c>
      <c r="BM178" s="225" t="s">
        <v>207</v>
      </c>
    </row>
    <row r="179" s="2" customFormat="1">
      <c r="A179" s="38"/>
      <c r="B179" s="39"/>
      <c r="C179" s="40"/>
      <c r="D179" s="227" t="s">
        <v>138</v>
      </c>
      <c r="E179" s="40"/>
      <c r="F179" s="228" t="s">
        <v>208</v>
      </c>
      <c r="G179" s="40"/>
      <c r="H179" s="40"/>
      <c r="I179" s="229"/>
      <c r="J179" s="40"/>
      <c r="K179" s="40"/>
      <c r="L179" s="44"/>
      <c r="M179" s="230"/>
      <c r="N179" s="23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138</v>
      </c>
      <c r="AU179" s="17" t="s">
        <v>89</v>
      </c>
    </row>
    <row r="180" s="13" customFormat="1">
      <c r="A180" s="13"/>
      <c r="B180" s="232"/>
      <c r="C180" s="233"/>
      <c r="D180" s="227" t="s">
        <v>140</v>
      </c>
      <c r="E180" s="234" t="s">
        <v>1</v>
      </c>
      <c r="F180" s="235" t="s">
        <v>202</v>
      </c>
      <c r="G180" s="233"/>
      <c r="H180" s="234" t="s">
        <v>1</v>
      </c>
      <c r="I180" s="236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140</v>
      </c>
      <c r="AU180" s="241" t="s">
        <v>89</v>
      </c>
      <c r="AV180" s="13" t="s">
        <v>87</v>
      </c>
      <c r="AW180" s="13" t="s">
        <v>38</v>
      </c>
      <c r="AX180" s="13" t="s">
        <v>12</v>
      </c>
      <c r="AY180" s="241" t="s">
        <v>129</v>
      </c>
    </row>
    <row r="181" s="14" customFormat="1">
      <c r="A181" s="14"/>
      <c r="B181" s="242"/>
      <c r="C181" s="243"/>
      <c r="D181" s="227" t="s">
        <v>140</v>
      </c>
      <c r="E181" s="244" t="s">
        <v>1</v>
      </c>
      <c r="F181" s="245" t="s">
        <v>203</v>
      </c>
      <c r="G181" s="243"/>
      <c r="H181" s="246">
        <v>8.9920000000000009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140</v>
      </c>
      <c r="AU181" s="252" t="s">
        <v>89</v>
      </c>
      <c r="AV181" s="14" t="s">
        <v>89</v>
      </c>
      <c r="AW181" s="14" t="s">
        <v>38</v>
      </c>
      <c r="AX181" s="14" t="s">
        <v>87</v>
      </c>
      <c r="AY181" s="252" t="s">
        <v>129</v>
      </c>
    </row>
    <row r="182" s="2" customFormat="1" ht="44.25" customHeight="1">
      <c r="A182" s="38"/>
      <c r="B182" s="39"/>
      <c r="C182" s="214" t="s">
        <v>8</v>
      </c>
      <c r="D182" s="214" t="s">
        <v>131</v>
      </c>
      <c r="E182" s="215" t="s">
        <v>209</v>
      </c>
      <c r="F182" s="216" t="s">
        <v>210</v>
      </c>
      <c r="G182" s="217" t="s">
        <v>155</v>
      </c>
      <c r="H182" s="218">
        <v>8.9920000000000009</v>
      </c>
      <c r="I182" s="219"/>
      <c r="J182" s="220">
        <f>ROUND(I182*H182,2)</f>
        <v>0</v>
      </c>
      <c r="K182" s="216" t="s">
        <v>135</v>
      </c>
      <c r="L182" s="44"/>
      <c r="M182" s="221" t="s">
        <v>1</v>
      </c>
      <c r="N182" s="222" t="s">
        <v>45</v>
      </c>
      <c r="O182" s="91"/>
      <c r="P182" s="223">
        <f>O182*H182</f>
        <v>0</v>
      </c>
      <c r="Q182" s="223">
        <v>0.0085199999999999998</v>
      </c>
      <c r="R182" s="223">
        <f>Q182*H182</f>
        <v>0.07661184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136</v>
      </c>
      <c r="AT182" s="225" t="s">
        <v>131</v>
      </c>
      <c r="AU182" s="225" t="s">
        <v>89</v>
      </c>
      <c r="AY182" s="17" t="s">
        <v>129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87</v>
      </c>
      <c r="BK182" s="226">
        <f>ROUND(I182*H182,2)</f>
        <v>0</v>
      </c>
      <c r="BL182" s="17" t="s">
        <v>136</v>
      </c>
      <c r="BM182" s="225" t="s">
        <v>211</v>
      </c>
    </row>
    <row r="183" s="2" customFormat="1">
      <c r="A183" s="38"/>
      <c r="B183" s="39"/>
      <c r="C183" s="40"/>
      <c r="D183" s="227" t="s">
        <v>138</v>
      </c>
      <c r="E183" s="40"/>
      <c r="F183" s="228" t="s">
        <v>212</v>
      </c>
      <c r="G183" s="40"/>
      <c r="H183" s="40"/>
      <c r="I183" s="229"/>
      <c r="J183" s="40"/>
      <c r="K183" s="40"/>
      <c r="L183" s="44"/>
      <c r="M183" s="230"/>
      <c r="N183" s="23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138</v>
      </c>
      <c r="AU183" s="17" t="s">
        <v>89</v>
      </c>
    </row>
    <row r="184" s="13" customFormat="1">
      <c r="A184" s="13"/>
      <c r="B184" s="232"/>
      <c r="C184" s="233"/>
      <c r="D184" s="227" t="s">
        <v>140</v>
      </c>
      <c r="E184" s="234" t="s">
        <v>1</v>
      </c>
      <c r="F184" s="235" t="s">
        <v>202</v>
      </c>
      <c r="G184" s="233"/>
      <c r="H184" s="234" t="s">
        <v>1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140</v>
      </c>
      <c r="AU184" s="241" t="s">
        <v>89</v>
      </c>
      <c r="AV184" s="13" t="s">
        <v>87</v>
      </c>
      <c r="AW184" s="13" t="s">
        <v>38</v>
      </c>
      <c r="AX184" s="13" t="s">
        <v>12</v>
      </c>
      <c r="AY184" s="241" t="s">
        <v>129</v>
      </c>
    </row>
    <row r="185" s="14" customFormat="1">
      <c r="A185" s="14"/>
      <c r="B185" s="242"/>
      <c r="C185" s="243"/>
      <c r="D185" s="227" t="s">
        <v>140</v>
      </c>
      <c r="E185" s="244" t="s">
        <v>1</v>
      </c>
      <c r="F185" s="245" t="s">
        <v>203</v>
      </c>
      <c r="G185" s="243"/>
      <c r="H185" s="246">
        <v>8.9920000000000009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140</v>
      </c>
      <c r="AU185" s="252" t="s">
        <v>89</v>
      </c>
      <c r="AV185" s="14" t="s">
        <v>89</v>
      </c>
      <c r="AW185" s="14" t="s">
        <v>38</v>
      </c>
      <c r="AX185" s="14" t="s">
        <v>87</v>
      </c>
      <c r="AY185" s="252" t="s">
        <v>129</v>
      </c>
    </row>
    <row r="186" s="2" customFormat="1" ht="21.75" customHeight="1">
      <c r="A186" s="38"/>
      <c r="B186" s="39"/>
      <c r="C186" s="253" t="s">
        <v>213</v>
      </c>
      <c r="D186" s="253" t="s">
        <v>143</v>
      </c>
      <c r="E186" s="254" t="s">
        <v>214</v>
      </c>
      <c r="F186" s="255" t="s">
        <v>215</v>
      </c>
      <c r="G186" s="256" t="s">
        <v>155</v>
      </c>
      <c r="H186" s="257">
        <v>9.4415999999999993</v>
      </c>
      <c r="I186" s="258"/>
      <c r="J186" s="259">
        <f>ROUND(I186*H186,2)</f>
        <v>0</v>
      </c>
      <c r="K186" s="255" t="s">
        <v>135</v>
      </c>
      <c r="L186" s="260"/>
      <c r="M186" s="261" t="s">
        <v>1</v>
      </c>
      <c r="N186" s="262" t="s">
        <v>45</v>
      </c>
      <c r="O186" s="91"/>
      <c r="P186" s="223">
        <f>O186*H186</f>
        <v>0</v>
      </c>
      <c r="Q186" s="223">
        <v>0.0015</v>
      </c>
      <c r="R186" s="223">
        <f>Q186*H186</f>
        <v>0.014162399999999999</v>
      </c>
      <c r="S186" s="223">
        <v>0</v>
      </c>
      <c r="T186" s="22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5" t="s">
        <v>147</v>
      </c>
      <c r="AT186" s="225" t="s">
        <v>143</v>
      </c>
      <c r="AU186" s="225" t="s">
        <v>89</v>
      </c>
      <c r="AY186" s="17" t="s">
        <v>129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87</v>
      </c>
      <c r="BK186" s="226">
        <f>ROUND(I186*H186,2)</f>
        <v>0</v>
      </c>
      <c r="BL186" s="17" t="s">
        <v>136</v>
      </c>
      <c r="BM186" s="225" t="s">
        <v>216</v>
      </c>
    </row>
    <row r="187" s="2" customFormat="1">
      <c r="A187" s="38"/>
      <c r="B187" s="39"/>
      <c r="C187" s="40"/>
      <c r="D187" s="227" t="s">
        <v>138</v>
      </c>
      <c r="E187" s="40"/>
      <c r="F187" s="228" t="s">
        <v>217</v>
      </c>
      <c r="G187" s="40"/>
      <c r="H187" s="40"/>
      <c r="I187" s="229"/>
      <c r="J187" s="40"/>
      <c r="K187" s="40"/>
      <c r="L187" s="44"/>
      <c r="M187" s="230"/>
      <c r="N187" s="23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138</v>
      </c>
      <c r="AU187" s="17" t="s">
        <v>89</v>
      </c>
    </row>
    <row r="188" s="14" customFormat="1">
      <c r="A188" s="14"/>
      <c r="B188" s="242"/>
      <c r="C188" s="243"/>
      <c r="D188" s="227" t="s">
        <v>140</v>
      </c>
      <c r="E188" s="243"/>
      <c r="F188" s="245" t="s">
        <v>218</v>
      </c>
      <c r="G188" s="243"/>
      <c r="H188" s="246">
        <v>9.4415999999999993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140</v>
      </c>
      <c r="AU188" s="252" t="s">
        <v>89</v>
      </c>
      <c r="AV188" s="14" t="s">
        <v>89</v>
      </c>
      <c r="AW188" s="14" t="s">
        <v>4</v>
      </c>
      <c r="AX188" s="14" t="s">
        <v>87</v>
      </c>
      <c r="AY188" s="252" t="s">
        <v>129</v>
      </c>
    </row>
    <row r="189" s="2" customFormat="1" ht="37.8" customHeight="1">
      <c r="A189" s="38"/>
      <c r="B189" s="39"/>
      <c r="C189" s="214" t="s">
        <v>219</v>
      </c>
      <c r="D189" s="214" t="s">
        <v>131</v>
      </c>
      <c r="E189" s="215" t="s">
        <v>220</v>
      </c>
      <c r="F189" s="216" t="s">
        <v>221</v>
      </c>
      <c r="G189" s="217" t="s">
        <v>155</v>
      </c>
      <c r="H189" s="218">
        <v>8.9920000000000009</v>
      </c>
      <c r="I189" s="219"/>
      <c r="J189" s="220">
        <f>ROUND(I189*H189,2)</f>
        <v>0</v>
      </c>
      <c r="K189" s="216" t="s">
        <v>135</v>
      </c>
      <c r="L189" s="44"/>
      <c r="M189" s="221" t="s">
        <v>1</v>
      </c>
      <c r="N189" s="222" t="s">
        <v>45</v>
      </c>
      <c r="O189" s="91"/>
      <c r="P189" s="223">
        <f>O189*H189</f>
        <v>0</v>
      </c>
      <c r="Q189" s="223">
        <v>8.0000000000000007E-05</v>
      </c>
      <c r="R189" s="223">
        <f>Q189*H189</f>
        <v>0.00071936000000000016</v>
      </c>
      <c r="S189" s="223">
        <v>0</v>
      </c>
      <c r="T189" s="22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5" t="s">
        <v>136</v>
      </c>
      <c r="AT189" s="225" t="s">
        <v>131</v>
      </c>
      <c r="AU189" s="225" t="s">
        <v>89</v>
      </c>
      <c r="AY189" s="17" t="s">
        <v>129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7" t="s">
        <v>87</v>
      </c>
      <c r="BK189" s="226">
        <f>ROUND(I189*H189,2)</f>
        <v>0</v>
      </c>
      <c r="BL189" s="17" t="s">
        <v>136</v>
      </c>
      <c r="BM189" s="225" t="s">
        <v>222</v>
      </c>
    </row>
    <row r="190" s="2" customFormat="1">
      <c r="A190" s="38"/>
      <c r="B190" s="39"/>
      <c r="C190" s="40"/>
      <c r="D190" s="227" t="s">
        <v>138</v>
      </c>
      <c r="E190" s="40"/>
      <c r="F190" s="228" t="s">
        <v>223</v>
      </c>
      <c r="G190" s="40"/>
      <c r="H190" s="40"/>
      <c r="I190" s="229"/>
      <c r="J190" s="40"/>
      <c r="K190" s="40"/>
      <c r="L190" s="44"/>
      <c r="M190" s="230"/>
      <c r="N190" s="23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138</v>
      </c>
      <c r="AU190" s="17" t="s">
        <v>89</v>
      </c>
    </row>
    <row r="191" s="13" customFormat="1">
      <c r="A191" s="13"/>
      <c r="B191" s="232"/>
      <c r="C191" s="233"/>
      <c r="D191" s="227" t="s">
        <v>140</v>
      </c>
      <c r="E191" s="234" t="s">
        <v>1</v>
      </c>
      <c r="F191" s="235" t="s">
        <v>202</v>
      </c>
      <c r="G191" s="233"/>
      <c r="H191" s="234" t="s">
        <v>1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140</v>
      </c>
      <c r="AU191" s="241" t="s">
        <v>89</v>
      </c>
      <c r="AV191" s="13" t="s">
        <v>87</v>
      </c>
      <c r="AW191" s="13" t="s">
        <v>38</v>
      </c>
      <c r="AX191" s="13" t="s">
        <v>12</v>
      </c>
      <c r="AY191" s="241" t="s">
        <v>129</v>
      </c>
    </row>
    <row r="192" s="14" customFormat="1">
      <c r="A192" s="14"/>
      <c r="B192" s="242"/>
      <c r="C192" s="243"/>
      <c r="D192" s="227" t="s">
        <v>140</v>
      </c>
      <c r="E192" s="244" t="s">
        <v>1</v>
      </c>
      <c r="F192" s="245" t="s">
        <v>203</v>
      </c>
      <c r="G192" s="243"/>
      <c r="H192" s="246">
        <v>8.9920000000000009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140</v>
      </c>
      <c r="AU192" s="252" t="s">
        <v>89</v>
      </c>
      <c r="AV192" s="14" t="s">
        <v>89</v>
      </c>
      <c r="AW192" s="14" t="s">
        <v>38</v>
      </c>
      <c r="AX192" s="14" t="s">
        <v>87</v>
      </c>
      <c r="AY192" s="252" t="s">
        <v>129</v>
      </c>
    </row>
    <row r="193" s="2" customFormat="1" ht="24.15" customHeight="1">
      <c r="A193" s="38"/>
      <c r="B193" s="39"/>
      <c r="C193" s="214" t="s">
        <v>224</v>
      </c>
      <c r="D193" s="214" t="s">
        <v>131</v>
      </c>
      <c r="E193" s="215" t="s">
        <v>225</v>
      </c>
      <c r="F193" s="216" t="s">
        <v>226</v>
      </c>
      <c r="G193" s="217" t="s">
        <v>227</v>
      </c>
      <c r="H193" s="218">
        <v>1.6000000000000001</v>
      </c>
      <c r="I193" s="219"/>
      <c r="J193" s="220">
        <f>ROUND(I193*H193,2)</f>
        <v>0</v>
      </c>
      <c r="K193" s="216" t="s">
        <v>135</v>
      </c>
      <c r="L193" s="44"/>
      <c r="M193" s="221" t="s">
        <v>1</v>
      </c>
      <c r="N193" s="222" t="s">
        <v>45</v>
      </c>
      <c r="O193" s="91"/>
      <c r="P193" s="223">
        <f>O193*H193</f>
        <v>0</v>
      </c>
      <c r="Q193" s="223">
        <v>0.00010000000000000001</v>
      </c>
      <c r="R193" s="223">
        <f>Q193*H193</f>
        <v>0.00016000000000000001</v>
      </c>
      <c r="S193" s="223">
        <v>0</v>
      </c>
      <c r="T193" s="22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136</v>
      </c>
      <c r="AT193" s="225" t="s">
        <v>131</v>
      </c>
      <c r="AU193" s="225" t="s">
        <v>89</v>
      </c>
      <c r="AY193" s="17" t="s">
        <v>129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87</v>
      </c>
      <c r="BK193" s="226">
        <f>ROUND(I193*H193,2)</f>
        <v>0</v>
      </c>
      <c r="BL193" s="17" t="s">
        <v>136</v>
      </c>
      <c r="BM193" s="225" t="s">
        <v>228</v>
      </c>
    </row>
    <row r="194" s="2" customFormat="1">
      <c r="A194" s="38"/>
      <c r="B194" s="39"/>
      <c r="C194" s="40"/>
      <c r="D194" s="227" t="s">
        <v>138</v>
      </c>
      <c r="E194" s="40"/>
      <c r="F194" s="228" t="s">
        <v>229</v>
      </c>
      <c r="G194" s="40"/>
      <c r="H194" s="40"/>
      <c r="I194" s="229"/>
      <c r="J194" s="40"/>
      <c r="K194" s="40"/>
      <c r="L194" s="44"/>
      <c r="M194" s="230"/>
      <c r="N194" s="23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138</v>
      </c>
      <c r="AU194" s="17" t="s">
        <v>89</v>
      </c>
    </row>
    <row r="195" s="13" customFormat="1">
      <c r="A195" s="13"/>
      <c r="B195" s="232"/>
      <c r="C195" s="233"/>
      <c r="D195" s="227" t="s">
        <v>140</v>
      </c>
      <c r="E195" s="234" t="s">
        <v>1</v>
      </c>
      <c r="F195" s="235" t="s">
        <v>230</v>
      </c>
      <c r="G195" s="233"/>
      <c r="H195" s="234" t="s">
        <v>1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140</v>
      </c>
      <c r="AU195" s="241" t="s">
        <v>89</v>
      </c>
      <c r="AV195" s="13" t="s">
        <v>87</v>
      </c>
      <c r="AW195" s="13" t="s">
        <v>38</v>
      </c>
      <c r="AX195" s="13" t="s">
        <v>12</v>
      </c>
      <c r="AY195" s="241" t="s">
        <v>129</v>
      </c>
    </row>
    <row r="196" s="14" customFormat="1">
      <c r="A196" s="14"/>
      <c r="B196" s="242"/>
      <c r="C196" s="243"/>
      <c r="D196" s="227" t="s">
        <v>140</v>
      </c>
      <c r="E196" s="244" t="s">
        <v>1</v>
      </c>
      <c r="F196" s="245" t="s">
        <v>231</v>
      </c>
      <c r="G196" s="243"/>
      <c r="H196" s="246">
        <v>1.6000000000000001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140</v>
      </c>
      <c r="AU196" s="252" t="s">
        <v>89</v>
      </c>
      <c r="AV196" s="14" t="s">
        <v>89</v>
      </c>
      <c r="AW196" s="14" t="s">
        <v>38</v>
      </c>
      <c r="AX196" s="14" t="s">
        <v>87</v>
      </c>
      <c r="AY196" s="252" t="s">
        <v>129</v>
      </c>
    </row>
    <row r="197" s="2" customFormat="1" ht="24.15" customHeight="1">
      <c r="A197" s="38"/>
      <c r="B197" s="39"/>
      <c r="C197" s="253" t="s">
        <v>232</v>
      </c>
      <c r="D197" s="253" t="s">
        <v>143</v>
      </c>
      <c r="E197" s="254" t="s">
        <v>233</v>
      </c>
      <c r="F197" s="255" t="s">
        <v>234</v>
      </c>
      <c r="G197" s="256" t="s">
        <v>227</v>
      </c>
      <c r="H197" s="257">
        <v>1.6799999999999999</v>
      </c>
      <c r="I197" s="258"/>
      <c r="J197" s="259">
        <f>ROUND(I197*H197,2)</f>
        <v>0</v>
      </c>
      <c r="K197" s="255" t="s">
        <v>135</v>
      </c>
      <c r="L197" s="260"/>
      <c r="M197" s="261" t="s">
        <v>1</v>
      </c>
      <c r="N197" s="262" t="s">
        <v>45</v>
      </c>
      <c r="O197" s="91"/>
      <c r="P197" s="223">
        <f>O197*H197</f>
        <v>0</v>
      </c>
      <c r="Q197" s="223">
        <v>0.00032000000000000003</v>
      </c>
      <c r="R197" s="223">
        <f>Q197*H197</f>
        <v>0.00053760000000000006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147</v>
      </c>
      <c r="AT197" s="225" t="s">
        <v>143</v>
      </c>
      <c r="AU197" s="225" t="s">
        <v>89</v>
      </c>
      <c r="AY197" s="17" t="s">
        <v>129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87</v>
      </c>
      <c r="BK197" s="226">
        <f>ROUND(I197*H197,2)</f>
        <v>0</v>
      </c>
      <c r="BL197" s="17" t="s">
        <v>136</v>
      </c>
      <c r="BM197" s="225" t="s">
        <v>235</v>
      </c>
    </row>
    <row r="198" s="2" customFormat="1">
      <c r="A198" s="38"/>
      <c r="B198" s="39"/>
      <c r="C198" s="40"/>
      <c r="D198" s="227" t="s">
        <v>138</v>
      </c>
      <c r="E198" s="40"/>
      <c r="F198" s="228" t="s">
        <v>234</v>
      </c>
      <c r="G198" s="40"/>
      <c r="H198" s="40"/>
      <c r="I198" s="229"/>
      <c r="J198" s="40"/>
      <c r="K198" s="40"/>
      <c r="L198" s="44"/>
      <c r="M198" s="230"/>
      <c r="N198" s="23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138</v>
      </c>
      <c r="AU198" s="17" t="s">
        <v>89</v>
      </c>
    </row>
    <row r="199" s="14" customFormat="1">
      <c r="A199" s="14"/>
      <c r="B199" s="242"/>
      <c r="C199" s="243"/>
      <c r="D199" s="227" t="s">
        <v>140</v>
      </c>
      <c r="E199" s="244" t="s">
        <v>1</v>
      </c>
      <c r="F199" s="245" t="s">
        <v>231</v>
      </c>
      <c r="G199" s="243"/>
      <c r="H199" s="246">
        <v>1.6000000000000001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140</v>
      </c>
      <c r="AU199" s="252" t="s">
        <v>89</v>
      </c>
      <c r="AV199" s="14" t="s">
        <v>89</v>
      </c>
      <c r="AW199" s="14" t="s">
        <v>38</v>
      </c>
      <c r="AX199" s="14" t="s">
        <v>87</v>
      </c>
      <c r="AY199" s="252" t="s">
        <v>129</v>
      </c>
    </row>
    <row r="200" s="14" customFormat="1">
      <c r="A200" s="14"/>
      <c r="B200" s="242"/>
      <c r="C200" s="243"/>
      <c r="D200" s="227" t="s">
        <v>140</v>
      </c>
      <c r="E200" s="243"/>
      <c r="F200" s="245" t="s">
        <v>236</v>
      </c>
      <c r="G200" s="243"/>
      <c r="H200" s="246">
        <v>1.6799999999999999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140</v>
      </c>
      <c r="AU200" s="252" t="s">
        <v>89</v>
      </c>
      <c r="AV200" s="14" t="s">
        <v>89</v>
      </c>
      <c r="AW200" s="14" t="s">
        <v>4</v>
      </c>
      <c r="AX200" s="14" t="s">
        <v>87</v>
      </c>
      <c r="AY200" s="252" t="s">
        <v>129</v>
      </c>
    </row>
    <row r="201" s="2" customFormat="1" ht="24.15" customHeight="1">
      <c r="A201" s="38"/>
      <c r="B201" s="39"/>
      <c r="C201" s="214" t="s">
        <v>237</v>
      </c>
      <c r="D201" s="214" t="s">
        <v>131</v>
      </c>
      <c r="E201" s="215" t="s">
        <v>238</v>
      </c>
      <c r="F201" s="216" t="s">
        <v>239</v>
      </c>
      <c r="G201" s="217" t="s">
        <v>155</v>
      </c>
      <c r="H201" s="218">
        <v>8.9920000000000009</v>
      </c>
      <c r="I201" s="219"/>
      <c r="J201" s="220">
        <f>ROUND(I201*H201,2)</f>
        <v>0</v>
      </c>
      <c r="K201" s="216" t="s">
        <v>135</v>
      </c>
      <c r="L201" s="44"/>
      <c r="M201" s="221" t="s">
        <v>1</v>
      </c>
      <c r="N201" s="222" t="s">
        <v>45</v>
      </c>
      <c r="O201" s="91"/>
      <c r="P201" s="223">
        <f>O201*H201</f>
        <v>0</v>
      </c>
      <c r="Q201" s="223">
        <v>0.0033</v>
      </c>
      <c r="R201" s="223">
        <f>Q201*H201</f>
        <v>0.029673600000000001</v>
      </c>
      <c r="S201" s="223">
        <v>0</v>
      </c>
      <c r="T201" s="22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5" t="s">
        <v>136</v>
      </c>
      <c r="AT201" s="225" t="s">
        <v>131</v>
      </c>
      <c r="AU201" s="225" t="s">
        <v>89</v>
      </c>
      <c r="AY201" s="17" t="s">
        <v>129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87</v>
      </c>
      <c r="BK201" s="226">
        <f>ROUND(I201*H201,2)</f>
        <v>0</v>
      </c>
      <c r="BL201" s="17" t="s">
        <v>136</v>
      </c>
      <c r="BM201" s="225" t="s">
        <v>240</v>
      </c>
    </row>
    <row r="202" s="2" customFormat="1">
      <c r="A202" s="38"/>
      <c r="B202" s="39"/>
      <c r="C202" s="40"/>
      <c r="D202" s="227" t="s">
        <v>138</v>
      </c>
      <c r="E202" s="40"/>
      <c r="F202" s="228" t="s">
        <v>241</v>
      </c>
      <c r="G202" s="40"/>
      <c r="H202" s="40"/>
      <c r="I202" s="229"/>
      <c r="J202" s="40"/>
      <c r="K202" s="40"/>
      <c r="L202" s="44"/>
      <c r="M202" s="230"/>
      <c r="N202" s="23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138</v>
      </c>
      <c r="AU202" s="17" t="s">
        <v>89</v>
      </c>
    </row>
    <row r="203" s="13" customFormat="1">
      <c r="A203" s="13"/>
      <c r="B203" s="232"/>
      <c r="C203" s="233"/>
      <c r="D203" s="227" t="s">
        <v>140</v>
      </c>
      <c r="E203" s="234" t="s">
        <v>1</v>
      </c>
      <c r="F203" s="235" t="s">
        <v>202</v>
      </c>
      <c r="G203" s="233"/>
      <c r="H203" s="234" t="s">
        <v>1</v>
      </c>
      <c r="I203" s="236"/>
      <c r="J203" s="233"/>
      <c r="K203" s="233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140</v>
      </c>
      <c r="AU203" s="241" t="s">
        <v>89</v>
      </c>
      <c r="AV203" s="13" t="s">
        <v>87</v>
      </c>
      <c r="AW203" s="13" t="s">
        <v>38</v>
      </c>
      <c r="AX203" s="13" t="s">
        <v>12</v>
      </c>
      <c r="AY203" s="241" t="s">
        <v>129</v>
      </c>
    </row>
    <row r="204" s="14" customFormat="1">
      <c r="A204" s="14"/>
      <c r="B204" s="242"/>
      <c r="C204" s="243"/>
      <c r="D204" s="227" t="s">
        <v>140</v>
      </c>
      <c r="E204" s="244" t="s">
        <v>1</v>
      </c>
      <c r="F204" s="245" t="s">
        <v>203</v>
      </c>
      <c r="G204" s="243"/>
      <c r="H204" s="246">
        <v>8.9920000000000009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140</v>
      </c>
      <c r="AU204" s="252" t="s">
        <v>89</v>
      </c>
      <c r="AV204" s="14" t="s">
        <v>89</v>
      </c>
      <c r="AW204" s="14" t="s">
        <v>38</v>
      </c>
      <c r="AX204" s="14" t="s">
        <v>87</v>
      </c>
      <c r="AY204" s="252" t="s">
        <v>129</v>
      </c>
    </row>
    <row r="205" s="12" customFormat="1" ht="22.8" customHeight="1">
      <c r="A205" s="12"/>
      <c r="B205" s="198"/>
      <c r="C205" s="199"/>
      <c r="D205" s="200" t="s">
        <v>79</v>
      </c>
      <c r="E205" s="212" t="s">
        <v>190</v>
      </c>
      <c r="F205" s="212" t="s">
        <v>242</v>
      </c>
      <c r="G205" s="199"/>
      <c r="H205" s="199"/>
      <c r="I205" s="202"/>
      <c r="J205" s="213">
        <f>BK205</f>
        <v>0</v>
      </c>
      <c r="K205" s="199"/>
      <c r="L205" s="204"/>
      <c r="M205" s="205"/>
      <c r="N205" s="206"/>
      <c r="O205" s="206"/>
      <c r="P205" s="207">
        <f>SUM(P206:P237)</f>
        <v>0</v>
      </c>
      <c r="Q205" s="206"/>
      <c r="R205" s="207">
        <f>SUM(R206:R237)</f>
        <v>0</v>
      </c>
      <c r="S205" s="206"/>
      <c r="T205" s="208">
        <f>SUM(T206:T237)</f>
        <v>4.2528000000000006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9" t="s">
        <v>87</v>
      </c>
      <c r="AT205" s="210" t="s">
        <v>79</v>
      </c>
      <c r="AU205" s="210" t="s">
        <v>87</v>
      </c>
      <c r="AY205" s="209" t="s">
        <v>129</v>
      </c>
      <c r="BK205" s="211">
        <f>SUM(BK206:BK237)</f>
        <v>0</v>
      </c>
    </row>
    <row r="206" s="2" customFormat="1" ht="33" customHeight="1">
      <c r="A206" s="38"/>
      <c r="B206" s="39"/>
      <c r="C206" s="214" t="s">
        <v>243</v>
      </c>
      <c r="D206" s="214" t="s">
        <v>131</v>
      </c>
      <c r="E206" s="215" t="s">
        <v>244</v>
      </c>
      <c r="F206" s="216" t="s">
        <v>245</v>
      </c>
      <c r="G206" s="217" t="s">
        <v>155</v>
      </c>
      <c r="H206" s="218">
        <v>15</v>
      </c>
      <c r="I206" s="219"/>
      <c r="J206" s="220">
        <f>ROUND(I206*H206,2)</f>
        <v>0</v>
      </c>
      <c r="K206" s="216" t="s">
        <v>135</v>
      </c>
      <c r="L206" s="44"/>
      <c r="M206" s="221" t="s">
        <v>1</v>
      </c>
      <c r="N206" s="222" t="s">
        <v>45</v>
      </c>
      <c r="O206" s="91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5" t="s">
        <v>136</v>
      </c>
      <c r="AT206" s="225" t="s">
        <v>131</v>
      </c>
      <c r="AU206" s="225" t="s">
        <v>89</v>
      </c>
      <c r="AY206" s="17" t="s">
        <v>129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87</v>
      </c>
      <c r="BK206" s="226">
        <f>ROUND(I206*H206,2)</f>
        <v>0</v>
      </c>
      <c r="BL206" s="17" t="s">
        <v>136</v>
      </c>
      <c r="BM206" s="225" t="s">
        <v>246</v>
      </c>
    </row>
    <row r="207" s="2" customFormat="1">
      <c r="A207" s="38"/>
      <c r="B207" s="39"/>
      <c r="C207" s="40"/>
      <c r="D207" s="227" t="s">
        <v>138</v>
      </c>
      <c r="E207" s="40"/>
      <c r="F207" s="228" t="s">
        <v>247</v>
      </c>
      <c r="G207" s="40"/>
      <c r="H207" s="40"/>
      <c r="I207" s="229"/>
      <c r="J207" s="40"/>
      <c r="K207" s="40"/>
      <c r="L207" s="44"/>
      <c r="M207" s="230"/>
      <c r="N207" s="23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138</v>
      </c>
      <c r="AU207" s="17" t="s">
        <v>89</v>
      </c>
    </row>
    <row r="208" s="13" customFormat="1">
      <c r="A208" s="13"/>
      <c r="B208" s="232"/>
      <c r="C208" s="233"/>
      <c r="D208" s="227" t="s">
        <v>140</v>
      </c>
      <c r="E208" s="234" t="s">
        <v>1</v>
      </c>
      <c r="F208" s="235" t="s">
        <v>248</v>
      </c>
      <c r="G208" s="233"/>
      <c r="H208" s="234" t="s">
        <v>1</v>
      </c>
      <c r="I208" s="236"/>
      <c r="J208" s="233"/>
      <c r="K208" s="233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140</v>
      </c>
      <c r="AU208" s="241" t="s">
        <v>89</v>
      </c>
      <c r="AV208" s="13" t="s">
        <v>87</v>
      </c>
      <c r="AW208" s="13" t="s">
        <v>38</v>
      </c>
      <c r="AX208" s="13" t="s">
        <v>12</v>
      </c>
      <c r="AY208" s="241" t="s">
        <v>129</v>
      </c>
    </row>
    <row r="209" s="14" customFormat="1">
      <c r="A209" s="14"/>
      <c r="B209" s="242"/>
      <c r="C209" s="243"/>
      <c r="D209" s="227" t="s">
        <v>140</v>
      </c>
      <c r="E209" s="244" t="s">
        <v>1</v>
      </c>
      <c r="F209" s="245" t="s">
        <v>249</v>
      </c>
      <c r="G209" s="243"/>
      <c r="H209" s="246">
        <v>15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140</v>
      </c>
      <c r="AU209" s="252" t="s">
        <v>89</v>
      </c>
      <c r="AV209" s="14" t="s">
        <v>89</v>
      </c>
      <c r="AW209" s="14" t="s">
        <v>38</v>
      </c>
      <c r="AX209" s="14" t="s">
        <v>87</v>
      </c>
      <c r="AY209" s="252" t="s">
        <v>129</v>
      </c>
    </row>
    <row r="210" s="2" customFormat="1" ht="37.8" customHeight="1">
      <c r="A210" s="38"/>
      <c r="B210" s="39"/>
      <c r="C210" s="214" t="s">
        <v>250</v>
      </c>
      <c r="D210" s="214" t="s">
        <v>131</v>
      </c>
      <c r="E210" s="215" t="s">
        <v>251</v>
      </c>
      <c r="F210" s="216" t="s">
        <v>252</v>
      </c>
      <c r="G210" s="217" t="s">
        <v>155</v>
      </c>
      <c r="H210" s="218">
        <v>210</v>
      </c>
      <c r="I210" s="219"/>
      <c r="J210" s="220">
        <f>ROUND(I210*H210,2)</f>
        <v>0</v>
      </c>
      <c r="K210" s="216" t="s">
        <v>135</v>
      </c>
      <c r="L210" s="44"/>
      <c r="M210" s="221" t="s">
        <v>1</v>
      </c>
      <c r="N210" s="222" t="s">
        <v>45</v>
      </c>
      <c r="O210" s="91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5" t="s">
        <v>136</v>
      </c>
      <c r="AT210" s="225" t="s">
        <v>131</v>
      </c>
      <c r="AU210" s="225" t="s">
        <v>89</v>
      </c>
      <c r="AY210" s="17" t="s">
        <v>129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87</v>
      </c>
      <c r="BK210" s="226">
        <f>ROUND(I210*H210,2)</f>
        <v>0</v>
      </c>
      <c r="BL210" s="17" t="s">
        <v>136</v>
      </c>
      <c r="BM210" s="225" t="s">
        <v>253</v>
      </c>
    </row>
    <row r="211" s="2" customFormat="1">
      <c r="A211" s="38"/>
      <c r="B211" s="39"/>
      <c r="C211" s="40"/>
      <c r="D211" s="227" t="s">
        <v>138</v>
      </c>
      <c r="E211" s="40"/>
      <c r="F211" s="228" t="s">
        <v>254</v>
      </c>
      <c r="G211" s="40"/>
      <c r="H211" s="40"/>
      <c r="I211" s="229"/>
      <c r="J211" s="40"/>
      <c r="K211" s="40"/>
      <c r="L211" s="44"/>
      <c r="M211" s="230"/>
      <c r="N211" s="23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138</v>
      </c>
      <c r="AU211" s="17" t="s">
        <v>89</v>
      </c>
    </row>
    <row r="212" s="13" customFormat="1">
      <c r="A212" s="13"/>
      <c r="B212" s="232"/>
      <c r="C212" s="233"/>
      <c r="D212" s="227" t="s">
        <v>140</v>
      </c>
      <c r="E212" s="234" t="s">
        <v>1</v>
      </c>
      <c r="F212" s="235" t="s">
        <v>255</v>
      </c>
      <c r="G212" s="233"/>
      <c r="H212" s="234" t="s">
        <v>1</v>
      </c>
      <c r="I212" s="236"/>
      <c r="J212" s="233"/>
      <c r="K212" s="233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140</v>
      </c>
      <c r="AU212" s="241" t="s">
        <v>89</v>
      </c>
      <c r="AV212" s="13" t="s">
        <v>87</v>
      </c>
      <c r="AW212" s="13" t="s">
        <v>38</v>
      </c>
      <c r="AX212" s="13" t="s">
        <v>12</v>
      </c>
      <c r="AY212" s="241" t="s">
        <v>129</v>
      </c>
    </row>
    <row r="213" s="14" customFormat="1">
      <c r="A213" s="14"/>
      <c r="B213" s="242"/>
      <c r="C213" s="243"/>
      <c r="D213" s="227" t="s">
        <v>140</v>
      </c>
      <c r="E213" s="244" t="s">
        <v>1</v>
      </c>
      <c r="F213" s="245" t="s">
        <v>256</v>
      </c>
      <c r="G213" s="243"/>
      <c r="H213" s="246">
        <v>210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140</v>
      </c>
      <c r="AU213" s="252" t="s">
        <v>89</v>
      </c>
      <c r="AV213" s="14" t="s">
        <v>89</v>
      </c>
      <c r="AW213" s="14" t="s">
        <v>38</v>
      </c>
      <c r="AX213" s="14" t="s">
        <v>87</v>
      </c>
      <c r="AY213" s="252" t="s">
        <v>129</v>
      </c>
    </row>
    <row r="214" s="2" customFormat="1" ht="33" customHeight="1">
      <c r="A214" s="38"/>
      <c r="B214" s="39"/>
      <c r="C214" s="214" t="s">
        <v>257</v>
      </c>
      <c r="D214" s="214" t="s">
        <v>131</v>
      </c>
      <c r="E214" s="215" t="s">
        <v>258</v>
      </c>
      <c r="F214" s="216" t="s">
        <v>259</v>
      </c>
      <c r="G214" s="217" t="s">
        <v>155</v>
      </c>
      <c r="H214" s="218">
        <v>15</v>
      </c>
      <c r="I214" s="219"/>
      <c r="J214" s="220">
        <f>ROUND(I214*H214,2)</f>
        <v>0</v>
      </c>
      <c r="K214" s="216" t="s">
        <v>135</v>
      </c>
      <c r="L214" s="44"/>
      <c r="M214" s="221" t="s">
        <v>1</v>
      </c>
      <c r="N214" s="222" t="s">
        <v>45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136</v>
      </c>
      <c r="AT214" s="225" t="s">
        <v>131</v>
      </c>
      <c r="AU214" s="225" t="s">
        <v>89</v>
      </c>
      <c r="AY214" s="17" t="s">
        <v>129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87</v>
      </c>
      <c r="BK214" s="226">
        <f>ROUND(I214*H214,2)</f>
        <v>0</v>
      </c>
      <c r="BL214" s="17" t="s">
        <v>136</v>
      </c>
      <c r="BM214" s="225" t="s">
        <v>260</v>
      </c>
    </row>
    <row r="215" s="2" customFormat="1">
      <c r="A215" s="38"/>
      <c r="B215" s="39"/>
      <c r="C215" s="40"/>
      <c r="D215" s="227" t="s">
        <v>138</v>
      </c>
      <c r="E215" s="40"/>
      <c r="F215" s="228" t="s">
        <v>261</v>
      </c>
      <c r="G215" s="40"/>
      <c r="H215" s="40"/>
      <c r="I215" s="229"/>
      <c r="J215" s="40"/>
      <c r="K215" s="40"/>
      <c r="L215" s="44"/>
      <c r="M215" s="230"/>
      <c r="N215" s="23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138</v>
      </c>
      <c r="AU215" s="17" t="s">
        <v>89</v>
      </c>
    </row>
    <row r="216" s="13" customFormat="1">
      <c r="A216" s="13"/>
      <c r="B216" s="232"/>
      <c r="C216" s="233"/>
      <c r="D216" s="227" t="s">
        <v>140</v>
      </c>
      <c r="E216" s="234" t="s">
        <v>1</v>
      </c>
      <c r="F216" s="235" t="s">
        <v>248</v>
      </c>
      <c r="G216" s="233"/>
      <c r="H216" s="234" t="s">
        <v>1</v>
      </c>
      <c r="I216" s="236"/>
      <c r="J216" s="233"/>
      <c r="K216" s="233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140</v>
      </c>
      <c r="AU216" s="241" t="s">
        <v>89</v>
      </c>
      <c r="AV216" s="13" t="s">
        <v>87</v>
      </c>
      <c r="AW216" s="13" t="s">
        <v>38</v>
      </c>
      <c r="AX216" s="13" t="s">
        <v>12</v>
      </c>
      <c r="AY216" s="241" t="s">
        <v>129</v>
      </c>
    </row>
    <row r="217" s="14" customFormat="1">
      <c r="A217" s="14"/>
      <c r="B217" s="242"/>
      <c r="C217" s="243"/>
      <c r="D217" s="227" t="s">
        <v>140</v>
      </c>
      <c r="E217" s="244" t="s">
        <v>1</v>
      </c>
      <c r="F217" s="245" t="s">
        <v>249</v>
      </c>
      <c r="G217" s="243"/>
      <c r="H217" s="246">
        <v>15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140</v>
      </c>
      <c r="AU217" s="252" t="s">
        <v>89</v>
      </c>
      <c r="AV217" s="14" t="s">
        <v>89</v>
      </c>
      <c r="AW217" s="14" t="s">
        <v>38</v>
      </c>
      <c r="AX217" s="14" t="s">
        <v>87</v>
      </c>
      <c r="AY217" s="252" t="s">
        <v>129</v>
      </c>
    </row>
    <row r="218" s="2" customFormat="1" ht="16.5" customHeight="1">
      <c r="A218" s="38"/>
      <c r="B218" s="39"/>
      <c r="C218" s="214" t="s">
        <v>7</v>
      </c>
      <c r="D218" s="214" t="s">
        <v>131</v>
      </c>
      <c r="E218" s="215" t="s">
        <v>262</v>
      </c>
      <c r="F218" s="216" t="s">
        <v>263</v>
      </c>
      <c r="G218" s="217" t="s">
        <v>155</v>
      </c>
      <c r="H218" s="218">
        <v>15</v>
      </c>
      <c r="I218" s="219"/>
      <c r="J218" s="220">
        <f>ROUND(I218*H218,2)</f>
        <v>0</v>
      </c>
      <c r="K218" s="216" t="s">
        <v>135</v>
      </c>
      <c r="L218" s="44"/>
      <c r="M218" s="221" t="s">
        <v>1</v>
      </c>
      <c r="N218" s="222" t="s">
        <v>45</v>
      </c>
      <c r="O218" s="91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136</v>
      </c>
      <c r="AT218" s="225" t="s">
        <v>131</v>
      </c>
      <c r="AU218" s="225" t="s">
        <v>89</v>
      </c>
      <c r="AY218" s="17" t="s">
        <v>129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87</v>
      </c>
      <c r="BK218" s="226">
        <f>ROUND(I218*H218,2)</f>
        <v>0</v>
      </c>
      <c r="BL218" s="17" t="s">
        <v>136</v>
      </c>
      <c r="BM218" s="225" t="s">
        <v>264</v>
      </c>
    </row>
    <row r="219" s="2" customFormat="1">
      <c r="A219" s="38"/>
      <c r="B219" s="39"/>
      <c r="C219" s="40"/>
      <c r="D219" s="227" t="s">
        <v>138</v>
      </c>
      <c r="E219" s="40"/>
      <c r="F219" s="228" t="s">
        <v>265</v>
      </c>
      <c r="G219" s="40"/>
      <c r="H219" s="40"/>
      <c r="I219" s="229"/>
      <c r="J219" s="40"/>
      <c r="K219" s="40"/>
      <c r="L219" s="44"/>
      <c r="M219" s="230"/>
      <c r="N219" s="23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138</v>
      </c>
      <c r="AU219" s="17" t="s">
        <v>89</v>
      </c>
    </row>
    <row r="220" s="13" customFormat="1">
      <c r="A220" s="13"/>
      <c r="B220" s="232"/>
      <c r="C220" s="233"/>
      <c r="D220" s="227" t="s">
        <v>140</v>
      </c>
      <c r="E220" s="234" t="s">
        <v>1</v>
      </c>
      <c r="F220" s="235" t="s">
        <v>248</v>
      </c>
      <c r="G220" s="233"/>
      <c r="H220" s="234" t="s">
        <v>1</v>
      </c>
      <c r="I220" s="236"/>
      <c r="J220" s="233"/>
      <c r="K220" s="233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140</v>
      </c>
      <c r="AU220" s="241" t="s">
        <v>89</v>
      </c>
      <c r="AV220" s="13" t="s">
        <v>87</v>
      </c>
      <c r="AW220" s="13" t="s">
        <v>38</v>
      </c>
      <c r="AX220" s="13" t="s">
        <v>12</v>
      </c>
      <c r="AY220" s="241" t="s">
        <v>129</v>
      </c>
    </row>
    <row r="221" s="14" customFormat="1">
      <c r="A221" s="14"/>
      <c r="B221" s="242"/>
      <c r="C221" s="243"/>
      <c r="D221" s="227" t="s">
        <v>140</v>
      </c>
      <c r="E221" s="244" t="s">
        <v>1</v>
      </c>
      <c r="F221" s="245" t="s">
        <v>249</v>
      </c>
      <c r="G221" s="243"/>
      <c r="H221" s="246">
        <v>15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140</v>
      </c>
      <c r="AU221" s="252" t="s">
        <v>89</v>
      </c>
      <c r="AV221" s="14" t="s">
        <v>89</v>
      </c>
      <c r="AW221" s="14" t="s">
        <v>38</v>
      </c>
      <c r="AX221" s="14" t="s">
        <v>87</v>
      </c>
      <c r="AY221" s="252" t="s">
        <v>129</v>
      </c>
    </row>
    <row r="222" s="2" customFormat="1" ht="16.5" customHeight="1">
      <c r="A222" s="38"/>
      <c r="B222" s="39"/>
      <c r="C222" s="214" t="s">
        <v>266</v>
      </c>
      <c r="D222" s="214" t="s">
        <v>131</v>
      </c>
      <c r="E222" s="215" t="s">
        <v>267</v>
      </c>
      <c r="F222" s="216" t="s">
        <v>268</v>
      </c>
      <c r="G222" s="217" t="s">
        <v>155</v>
      </c>
      <c r="H222" s="218">
        <v>210</v>
      </c>
      <c r="I222" s="219"/>
      <c r="J222" s="220">
        <f>ROUND(I222*H222,2)</f>
        <v>0</v>
      </c>
      <c r="K222" s="216" t="s">
        <v>135</v>
      </c>
      <c r="L222" s="44"/>
      <c r="M222" s="221" t="s">
        <v>1</v>
      </c>
      <c r="N222" s="222" t="s">
        <v>45</v>
      </c>
      <c r="O222" s="91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5" t="s">
        <v>136</v>
      </c>
      <c r="AT222" s="225" t="s">
        <v>131</v>
      </c>
      <c r="AU222" s="225" t="s">
        <v>89</v>
      </c>
      <c r="AY222" s="17" t="s">
        <v>129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87</v>
      </c>
      <c r="BK222" s="226">
        <f>ROUND(I222*H222,2)</f>
        <v>0</v>
      </c>
      <c r="BL222" s="17" t="s">
        <v>136</v>
      </c>
      <c r="BM222" s="225" t="s">
        <v>269</v>
      </c>
    </row>
    <row r="223" s="2" customFormat="1">
      <c r="A223" s="38"/>
      <c r="B223" s="39"/>
      <c r="C223" s="40"/>
      <c r="D223" s="227" t="s">
        <v>138</v>
      </c>
      <c r="E223" s="40"/>
      <c r="F223" s="228" t="s">
        <v>270</v>
      </c>
      <c r="G223" s="40"/>
      <c r="H223" s="40"/>
      <c r="I223" s="229"/>
      <c r="J223" s="40"/>
      <c r="K223" s="40"/>
      <c r="L223" s="44"/>
      <c r="M223" s="230"/>
      <c r="N223" s="23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138</v>
      </c>
      <c r="AU223" s="17" t="s">
        <v>89</v>
      </c>
    </row>
    <row r="224" s="13" customFormat="1">
      <c r="A224" s="13"/>
      <c r="B224" s="232"/>
      <c r="C224" s="233"/>
      <c r="D224" s="227" t="s">
        <v>140</v>
      </c>
      <c r="E224" s="234" t="s">
        <v>1</v>
      </c>
      <c r="F224" s="235" t="s">
        <v>271</v>
      </c>
      <c r="G224" s="233"/>
      <c r="H224" s="234" t="s">
        <v>1</v>
      </c>
      <c r="I224" s="236"/>
      <c r="J224" s="233"/>
      <c r="K224" s="233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140</v>
      </c>
      <c r="AU224" s="241" t="s">
        <v>89</v>
      </c>
      <c r="AV224" s="13" t="s">
        <v>87</v>
      </c>
      <c r="AW224" s="13" t="s">
        <v>38</v>
      </c>
      <c r="AX224" s="13" t="s">
        <v>12</v>
      </c>
      <c r="AY224" s="241" t="s">
        <v>129</v>
      </c>
    </row>
    <row r="225" s="14" customFormat="1">
      <c r="A225" s="14"/>
      <c r="B225" s="242"/>
      <c r="C225" s="243"/>
      <c r="D225" s="227" t="s">
        <v>140</v>
      </c>
      <c r="E225" s="244" t="s">
        <v>1</v>
      </c>
      <c r="F225" s="245" t="s">
        <v>272</v>
      </c>
      <c r="G225" s="243"/>
      <c r="H225" s="246">
        <v>210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140</v>
      </c>
      <c r="AU225" s="252" t="s">
        <v>89</v>
      </c>
      <c r="AV225" s="14" t="s">
        <v>89</v>
      </c>
      <c r="AW225" s="14" t="s">
        <v>38</v>
      </c>
      <c r="AX225" s="14" t="s">
        <v>87</v>
      </c>
      <c r="AY225" s="252" t="s">
        <v>129</v>
      </c>
    </row>
    <row r="226" s="2" customFormat="1" ht="21.75" customHeight="1">
      <c r="A226" s="38"/>
      <c r="B226" s="39"/>
      <c r="C226" s="214" t="s">
        <v>273</v>
      </c>
      <c r="D226" s="214" t="s">
        <v>131</v>
      </c>
      <c r="E226" s="215" t="s">
        <v>274</v>
      </c>
      <c r="F226" s="216" t="s">
        <v>275</v>
      </c>
      <c r="G226" s="217" t="s">
        <v>155</v>
      </c>
      <c r="H226" s="218">
        <v>15</v>
      </c>
      <c r="I226" s="219"/>
      <c r="J226" s="220">
        <f>ROUND(I226*H226,2)</f>
        <v>0</v>
      </c>
      <c r="K226" s="216" t="s">
        <v>135</v>
      </c>
      <c r="L226" s="44"/>
      <c r="M226" s="221" t="s">
        <v>1</v>
      </c>
      <c r="N226" s="222" t="s">
        <v>45</v>
      </c>
      <c r="O226" s="91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136</v>
      </c>
      <c r="AT226" s="225" t="s">
        <v>131</v>
      </c>
      <c r="AU226" s="225" t="s">
        <v>89</v>
      </c>
      <c r="AY226" s="17" t="s">
        <v>129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87</v>
      </c>
      <c r="BK226" s="226">
        <f>ROUND(I226*H226,2)</f>
        <v>0</v>
      </c>
      <c r="BL226" s="17" t="s">
        <v>136</v>
      </c>
      <c r="BM226" s="225" t="s">
        <v>276</v>
      </c>
    </row>
    <row r="227" s="2" customFormat="1">
      <c r="A227" s="38"/>
      <c r="B227" s="39"/>
      <c r="C227" s="40"/>
      <c r="D227" s="227" t="s">
        <v>138</v>
      </c>
      <c r="E227" s="40"/>
      <c r="F227" s="228" t="s">
        <v>277</v>
      </c>
      <c r="G227" s="40"/>
      <c r="H227" s="40"/>
      <c r="I227" s="229"/>
      <c r="J227" s="40"/>
      <c r="K227" s="40"/>
      <c r="L227" s="44"/>
      <c r="M227" s="230"/>
      <c r="N227" s="23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138</v>
      </c>
      <c r="AU227" s="17" t="s">
        <v>89</v>
      </c>
    </row>
    <row r="228" s="13" customFormat="1">
      <c r="A228" s="13"/>
      <c r="B228" s="232"/>
      <c r="C228" s="233"/>
      <c r="D228" s="227" t="s">
        <v>140</v>
      </c>
      <c r="E228" s="234" t="s">
        <v>1</v>
      </c>
      <c r="F228" s="235" t="s">
        <v>248</v>
      </c>
      <c r="G228" s="233"/>
      <c r="H228" s="234" t="s">
        <v>1</v>
      </c>
      <c r="I228" s="236"/>
      <c r="J228" s="233"/>
      <c r="K228" s="233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140</v>
      </c>
      <c r="AU228" s="241" t="s">
        <v>89</v>
      </c>
      <c r="AV228" s="13" t="s">
        <v>87</v>
      </c>
      <c r="AW228" s="13" t="s">
        <v>38</v>
      </c>
      <c r="AX228" s="13" t="s">
        <v>12</v>
      </c>
      <c r="AY228" s="241" t="s">
        <v>129</v>
      </c>
    </row>
    <row r="229" s="14" customFormat="1">
      <c r="A229" s="14"/>
      <c r="B229" s="242"/>
      <c r="C229" s="243"/>
      <c r="D229" s="227" t="s">
        <v>140</v>
      </c>
      <c r="E229" s="244" t="s">
        <v>1</v>
      </c>
      <c r="F229" s="245" t="s">
        <v>249</v>
      </c>
      <c r="G229" s="243"/>
      <c r="H229" s="246">
        <v>15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140</v>
      </c>
      <c r="AU229" s="252" t="s">
        <v>89</v>
      </c>
      <c r="AV229" s="14" t="s">
        <v>89</v>
      </c>
      <c r="AW229" s="14" t="s">
        <v>38</v>
      </c>
      <c r="AX229" s="14" t="s">
        <v>87</v>
      </c>
      <c r="AY229" s="252" t="s">
        <v>129</v>
      </c>
    </row>
    <row r="230" s="2" customFormat="1" ht="16.5" customHeight="1">
      <c r="A230" s="38"/>
      <c r="B230" s="39"/>
      <c r="C230" s="214" t="s">
        <v>278</v>
      </c>
      <c r="D230" s="214" t="s">
        <v>131</v>
      </c>
      <c r="E230" s="215" t="s">
        <v>279</v>
      </c>
      <c r="F230" s="216" t="s">
        <v>280</v>
      </c>
      <c r="G230" s="217" t="s">
        <v>134</v>
      </c>
      <c r="H230" s="218">
        <v>1.8</v>
      </c>
      <c r="I230" s="219"/>
      <c r="J230" s="220">
        <f>ROUND(I230*H230,2)</f>
        <v>0</v>
      </c>
      <c r="K230" s="216" t="s">
        <v>135</v>
      </c>
      <c r="L230" s="44"/>
      <c r="M230" s="221" t="s">
        <v>1</v>
      </c>
      <c r="N230" s="222" t="s">
        <v>45</v>
      </c>
      <c r="O230" s="91"/>
      <c r="P230" s="223">
        <f>O230*H230</f>
        <v>0</v>
      </c>
      <c r="Q230" s="223">
        <v>0</v>
      </c>
      <c r="R230" s="223">
        <f>Q230*H230</f>
        <v>0</v>
      </c>
      <c r="S230" s="223">
        <v>2</v>
      </c>
      <c r="T230" s="224">
        <f>S230*H230</f>
        <v>3.6000000000000001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136</v>
      </c>
      <c r="AT230" s="225" t="s">
        <v>131</v>
      </c>
      <c r="AU230" s="225" t="s">
        <v>89</v>
      </c>
      <c r="AY230" s="17" t="s">
        <v>129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87</v>
      </c>
      <c r="BK230" s="226">
        <f>ROUND(I230*H230,2)</f>
        <v>0</v>
      </c>
      <c r="BL230" s="17" t="s">
        <v>136</v>
      </c>
      <c r="BM230" s="225" t="s">
        <v>281</v>
      </c>
    </row>
    <row r="231" s="2" customFormat="1">
      <c r="A231" s="38"/>
      <c r="B231" s="39"/>
      <c r="C231" s="40"/>
      <c r="D231" s="227" t="s">
        <v>138</v>
      </c>
      <c r="E231" s="40"/>
      <c r="F231" s="228" t="s">
        <v>280</v>
      </c>
      <c r="G231" s="40"/>
      <c r="H231" s="40"/>
      <c r="I231" s="229"/>
      <c r="J231" s="40"/>
      <c r="K231" s="40"/>
      <c r="L231" s="44"/>
      <c r="M231" s="230"/>
      <c r="N231" s="23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138</v>
      </c>
      <c r="AU231" s="17" t="s">
        <v>89</v>
      </c>
    </row>
    <row r="232" s="13" customFormat="1">
      <c r="A232" s="13"/>
      <c r="B232" s="232"/>
      <c r="C232" s="233"/>
      <c r="D232" s="227" t="s">
        <v>140</v>
      </c>
      <c r="E232" s="234" t="s">
        <v>1</v>
      </c>
      <c r="F232" s="235" t="s">
        <v>282</v>
      </c>
      <c r="G232" s="233"/>
      <c r="H232" s="234" t="s">
        <v>1</v>
      </c>
      <c r="I232" s="236"/>
      <c r="J232" s="233"/>
      <c r="K232" s="233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140</v>
      </c>
      <c r="AU232" s="241" t="s">
        <v>89</v>
      </c>
      <c r="AV232" s="13" t="s">
        <v>87</v>
      </c>
      <c r="AW232" s="13" t="s">
        <v>38</v>
      </c>
      <c r="AX232" s="13" t="s">
        <v>12</v>
      </c>
      <c r="AY232" s="241" t="s">
        <v>129</v>
      </c>
    </row>
    <row r="233" s="14" customFormat="1">
      <c r="A233" s="14"/>
      <c r="B233" s="242"/>
      <c r="C233" s="243"/>
      <c r="D233" s="227" t="s">
        <v>140</v>
      </c>
      <c r="E233" s="244" t="s">
        <v>1</v>
      </c>
      <c r="F233" s="245" t="s">
        <v>283</v>
      </c>
      <c r="G233" s="243"/>
      <c r="H233" s="246">
        <v>1.8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140</v>
      </c>
      <c r="AU233" s="252" t="s">
        <v>89</v>
      </c>
      <c r="AV233" s="14" t="s">
        <v>89</v>
      </c>
      <c r="AW233" s="14" t="s">
        <v>38</v>
      </c>
      <c r="AX233" s="14" t="s">
        <v>87</v>
      </c>
      <c r="AY233" s="252" t="s">
        <v>129</v>
      </c>
    </row>
    <row r="234" s="2" customFormat="1" ht="16.5" customHeight="1">
      <c r="A234" s="38"/>
      <c r="B234" s="39"/>
      <c r="C234" s="214" t="s">
        <v>284</v>
      </c>
      <c r="D234" s="214" t="s">
        <v>131</v>
      </c>
      <c r="E234" s="215" t="s">
        <v>285</v>
      </c>
      <c r="F234" s="216" t="s">
        <v>286</v>
      </c>
      <c r="G234" s="217" t="s">
        <v>134</v>
      </c>
      <c r="H234" s="218">
        <v>0.27200000000000002</v>
      </c>
      <c r="I234" s="219"/>
      <c r="J234" s="220">
        <f>ROUND(I234*H234,2)</f>
        <v>0</v>
      </c>
      <c r="K234" s="216" t="s">
        <v>135</v>
      </c>
      <c r="L234" s="44"/>
      <c r="M234" s="221" t="s">
        <v>1</v>
      </c>
      <c r="N234" s="222" t="s">
        <v>45</v>
      </c>
      <c r="O234" s="91"/>
      <c r="P234" s="223">
        <f>O234*H234</f>
        <v>0</v>
      </c>
      <c r="Q234" s="223">
        <v>0</v>
      </c>
      <c r="R234" s="223">
        <f>Q234*H234</f>
        <v>0</v>
      </c>
      <c r="S234" s="223">
        <v>2.3999999999999999</v>
      </c>
      <c r="T234" s="224">
        <f>S234*H234</f>
        <v>0.65280000000000005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136</v>
      </c>
      <c r="AT234" s="225" t="s">
        <v>131</v>
      </c>
      <c r="AU234" s="225" t="s">
        <v>89</v>
      </c>
      <c r="AY234" s="17" t="s">
        <v>129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87</v>
      </c>
      <c r="BK234" s="226">
        <f>ROUND(I234*H234,2)</f>
        <v>0</v>
      </c>
      <c r="BL234" s="17" t="s">
        <v>136</v>
      </c>
      <c r="BM234" s="225" t="s">
        <v>287</v>
      </c>
    </row>
    <row r="235" s="2" customFormat="1">
      <c r="A235" s="38"/>
      <c r="B235" s="39"/>
      <c r="C235" s="40"/>
      <c r="D235" s="227" t="s">
        <v>138</v>
      </c>
      <c r="E235" s="40"/>
      <c r="F235" s="228" t="s">
        <v>288</v>
      </c>
      <c r="G235" s="40"/>
      <c r="H235" s="40"/>
      <c r="I235" s="229"/>
      <c r="J235" s="40"/>
      <c r="K235" s="40"/>
      <c r="L235" s="44"/>
      <c r="M235" s="230"/>
      <c r="N235" s="23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138</v>
      </c>
      <c r="AU235" s="17" t="s">
        <v>89</v>
      </c>
    </row>
    <row r="236" s="13" customFormat="1">
      <c r="A236" s="13"/>
      <c r="B236" s="232"/>
      <c r="C236" s="233"/>
      <c r="D236" s="227" t="s">
        <v>140</v>
      </c>
      <c r="E236" s="234" t="s">
        <v>1</v>
      </c>
      <c r="F236" s="235" t="s">
        <v>289</v>
      </c>
      <c r="G236" s="233"/>
      <c r="H236" s="234" t="s">
        <v>1</v>
      </c>
      <c r="I236" s="236"/>
      <c r="J236" s="233"/>
      <c r="K236" s="233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140</v>
      </c>
      <c r="AU236" s="241" t="s">
        <v>89</v>
      </c>
      <c r="AV236" s="13" t="s">
        <v>87</v>
      </c>
      <c r="AW236" s="13" t="s">
        <v>38</v>
      </c>
      <c r="AX236" s="13" t="s">
        <v>12</v>
      </c>
      <c r="AY236" s="241" t="s">
        <v>129</v>
      </c>
    </row>
    <row r="237" s="14" customFormat="1">
      <c r="A237" s="14"/>
      <c r="B237" s="242"/>
      <c r="C237" s="243"/>
      <c r="D237" s="227" t="s">
        <v>140</v>
      </c>
      <c r="E237" s="244" t="s">
        <v>1</v>
      </c>
      <c r="F237" s="245" t="s">
        <v>290</v>
      </c>
      <c r="G237" s="243"/>
      <c r="H237" s="246">
        <v>0.27200000000000002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140</v>
      </c>
      <c r="AU237" s="252" t="s">
        <v>89</v>
      </c>
      <c r="AV237" s="14" t="s">
        <v>89</v>
      </c>
      <c r="AW237" s="14" t="s">
        <v>38</v>
      </c>
      <c r="AX237" s="14" t="s">
        <v>87</v>
      </c>
      <c r="AY237" s="252" t="s">
        <v>129</v>
      </c>
    </row>
    <row r="238" s="12" customFormat="1" ht="22.8" customHeight="1">
      <c r="A238" s="12"/>
      <c r="B238" s="198"/>
      <c r="C238" s="199"/>
      <c r="D238" s="200" t="s">
        <v>79</v>
      </c>
      <c r="E238" s="212" t="s">
        <v>291</v>
      </c>
      <c r="F238" s="212" t="s">
        <v>292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SUM(P239:P260)</f>
        <v>0</v>
      </c>
      <c r="Q238" s="206"/>
      <c r="R238" s="207">
        <f>SUM(R239:R260)</f>
        <v>0</v>
      </c>
      <c r="S238" s="206"/>
      <c r="T238" s="208">
        <f>SUM(T239:T260)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87</v>
      </c>
      <c r="AT238" s="210" t="s">
        <v>79</v>
      </c>
      <c r="AU238" s="210" t="s">
        <v>87</v>
      </c>
      <c r="AY238" s="209" t="s">
        <v>129</v>
      </c>
      <c r="BK238" s="211">
        <f>SUM(BK239:BK260)</f>
        <v>0</v>
      </c>
    </row>
    <row r="239" s="2" customFormat="1" ht="24.15" customHeight="1">
      <c r="A239" s="38"/>
      <c r="B239" s="39"/>
      <c r="C239" s="214" t="s">
        <v>293</v>
      </c>
      <c r="D239" s="214" t="s">
        <v>131</v>
      </c>
      <c r="E239" s="215" t="s">
        <v>294</v>
      </c>
      <c r="F239" s="216" t="s">
        <v>295</v>
      </c>
      <c r="G239" s="217" t="s">
        <v>146</v>
      </c>
      <c r="H239" s="218">
        <v>6.1709100000000001</v>
      </c>
      <c r="I239" s="219"/>
      <c r="J239" s="220">
        <f>ROUND(I239*H239,2)</f>
        <v>0</v>
      </c>
      <c r="K239" s="216" t="s">
        <v>135</v>
      </c>
      <c r="L239" s="44"/>
      <c r="M239" s="221" t="s">
        <v>1</v>
      </c>
      <c r="N239" s="222" t="s">
        <v>45</v>
      </c>
      <c r="O239" s="91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136</v>
      </c>
      <c r="AT239" s="225" t="s">
        <v>131</v>
      </c>
      <c r="AU239" s="225" t="s">
        <v>89</v>
      </c>
      <c r="AY239" s="17" t="s">
        <v>129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87</v>
      </c>
      <c r="BK239" s="226">
        <f>ROUND(I239*H239,2)</f>
        <v>0</v>
      </c>
      <c r="BL239" s="17" t="s">
        <v>136</v>
      </c>
      <c r="BM239" s="225" t="s">
        <v>296</v>
      </c>
    </row>
    <row r="240" s="2" customFormat="1">
      <c r="A240" s="38"/>
      <c r="B240" s="39"/>
      <c r="C240" s="40"/>
      <c r="D240" s="227" t="s">
        <v>138</v>
      </c>
      <c r="E240" s="40"/>
      <c r="F240" s="228" t="s">
        <v>297</v>
      </c>
      <c r="G240" s="40"/>
      <c r="H240" s="40"/>
      <c r="I240" s="229"/>
      <c r="J240" s="40"/>
      <c r="K240" s="40"/>
      <c r="L240" s="44"/>
      <c r="M240" s="230"/>
      <c r="N240" s="23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138</v>
      </c>
      <c r="AU240" s="17" t="s">
        <v>89</v>
      </c>
    </row>
    <row r="241" s="2" customFormat="1" ht="24.15" customHeight="1">
      <c r="A241" s="38"/>
      <c r="B241" s="39"/>
      <c r="C241" s="214" t="s">
        <v>298</v>
      </c>
      <c r="D241" s="214" t="s">
        <v>131</v>
      </c>
      <c r="E241" s="215" t="s">
        <v>299</v>
      </c>
      <c r="F241" s="216" t="s">
        <v>300</v>
      </c>
      <c r="G241" s="217" t="s">
        <v>146</v>
      </c>
      <c r="H241" s="218">
        <v>6.1709100000000001</v>
      </c>
      <c r="I241" s="219"/>
      <c r="J241" s="220">
        <f>ROUND(I241*H241,2)</f>
        <v>0</v>
      </c>
      <c r="K241" s="216" t="s">
        <v>135</v>
      </c>
      <c r="L241" s="44"/>
      <c r="M241" s="221" t="s">
        <v>1</v>
      </c>
      <c r="N241" s="222" t="s">
        <v>45</v>
      </c>
      <c r="O241" s="91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136</v>
      </c>
      <c r="AT241" s="225" t="s">
        <v>131</v>
      </c>
      <c r="AU241" s="225" t="s">
        <v>89</v>
      </c>
      <c r="AY241" s="17" t="s">
        <v>129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87</v>
      </c>
      <c r="BK241" s="226">
        <f>ROUND(I241*H241,2)</f>
        <v>0</v>
      </c>
      <c r="BL241" s="17" t="s">
        <v>136</v>
      </c>
      <c r="BM241" s="225" t="s">
        <v>301</v>
      </c>
    </row>
    <row r="242" s="2" customFormat="1">
      <c r="A242" s="38"/>
      <c r="B242" s="39"/>
      <c r="C242" s="40"/>
      <c r="D242" s="227" t="s">
        <v>138</v>
      </c>
      <c r="E242" s="40"/>
      <c r="F242" s="228" t="s">
        <v>302</v>
      </c>
      <c r="G242" s="40"/>
      <c r="H242" s="40"/>
      <c r="I242" s="229"/>
      <c r="J242" s="40"/>
      <c r="K242" s="40"/>
      <c r="L242" s="44"/>
      <c r="M242" s="230"/>
      <c r="N242" s="23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138</v>
      </c>
      <c r="AU242" s="17" t="s">
        <v>89</v>
      </c>
    </row>
    <row r="243" s="2" customFormat="1" ht="24.15" customHeight="1">
      <c r="A243" s="38"/>
      <c r="B243" s="39"/>
      <c r="C243" s="214" t="s">
        <v>303</v>
      </c>
      <c r="D243" s="214" t="s">
        <v>131</v>
      </c>
      <c r="E243" s="215" t="s">
        <v>304</v>
      </c>
      <c r="F243" s="216" t="s">
        <v>305</v>
      </c>
      <c r="G243" s="217" t="s">
        <v>146</v>
      </c>
      <c r="H243" s="218">
        <v>55.53819</v>
      </c>
      <c r="I243" s="219"/>
      <c r="J243" s="220">
        <f>ROUND(I243*H243,2)</f>
        <v>0</v>
      </c>
      <c r="K243" s="216" t="s">
        <v>135</v>
      </c>
      <c r="L243" s="44"/>
      <c r="M243" s="221" t="s">
        <v>1</v>
      </c>
      <c r="N243" s="222" t="s">
        <v>45</v>
      </c>
      <c r="O243" s="91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136</v>
      </c>
      <c r="AT243" s="225" t="s">
        <v>131</v>
      </c>
      <c r="AU243" s="225" t="s">
        <v>89</v>
      </c>
      <c r="AY243" s="17" t="s">
        <v>129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87</v>
      </c>
      <c r="BK243" s="226">
        <f>ROUND(I243*H243,2)</f>
        <v>0</v>
      </c>
      <c r="BL243" s="17" t="s">
        <v>136</v>
      </c>
      <c r="BM243" s="225" t="s">
        <v>306</v>
      </c>
    </row>
    <row r="244" s="2" customFormat="1">
      <c r="A244" s="38"/>
      <c r="B244" s="39"/>
      <c r="C244" s="40"/>
      <c r="D244" s="227" t="s">
        <v>138</v>
      </c>
      <c r="E244" s="40"/>
      <c r="F244" s="228" t="s">
        <v>307</v>
      </c>
      <c r="G244" s="40"/>
      <c r="H244" s="40"/>
      <c r="I244" s="229"/>
      <c r="J244" s="40"/>
      <c r="K244" s="40"/>
      <c r="L244" s="44"/>
      <c r="M244" s="230"/>
      <c r="N244" s="23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138</v>
      </c>
      <c r="AU244" s="17" t="s">
        <v>89</v>
      </c>
    </row>
    <row r="245" s="13" customFormat="1">
      <c r="A245" s="13"/>
      <c r="B245" s="232"/>
      <c r="C245" s="233"/>
      <c r="D245" s="227" t="s">
        <v>140</v>
      </c>
      <c r="E245" s="234" t="s">
        <v>1</v>
      </c>
      <c r="F245" s="235" t="s">
        <v>308</v>
      </c>
      <c r="G245" s="233"/>
      <c r="H245" s="234" t="s">
        <v>1</v>
      </c>
      <c r="I245" s="236"/>
      <c r="J245" s="233"/>
      <c r="K245" s="233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140</v>
      </c>
      <c r="AU245" s="241" t="s">
        <v>89</v>
      </c>
      <c r="AV245" s="13" t="s">
        <v>87</v>
      </c>
      <c r="AW245" s="13" t="s">
        <v>38</v>
      </c>
      <c r="AX245" s="13" t="s">
        <v>12</v>
      </c>
      <c r="AY245" s="241" t="s">
        <v>129</v>
      </c>
    </row>
    <row r="246" s="14" customFormat="1">
      <c r="A246" s="14"/>
      <c r="B246" s="242"/>
      <c r="C246" s="243"/>
      <c r="D246" s="227" t="s">
        <v>140</v>
      </c>
      <c r="E246" s="244" t="s">
        <v>1</v>
      </c>
      <c r="F246" s="245" t="s">
        <v>309</v>
      </c>
      <c r="G246" s="243"/>
      <c r="H246" s="246">
        <v>55.53819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140</v>
      </c>
      <c r="AU246" s="252" t="s">
        <v>89</v>
      </c>
      <c r="AV246" s="14" t="s">
        <v>89</v>
      </c>
      <c r="AW246" s="14" t="s">
        <v>38</v>
      </c>
      <c r="AX246" s="14" t="s">
        <v>87</v>
      </c>
      <c r="AY246" s="252" t="s">
        <v>129</v>
      </c>
    </row>
    <row r="247" s="2" customFormat="1" ht="33" customHeight="1">
      <c r="A247" s="38"/>
      <c r="B247" s="39"/>
      <c r="C247" s="214" t="s">
        <v>310</v>
      </c>
      <c r="D247" s="214" t="s">
        <v>131</v>
      </c>
      <c r="E247" s="215" t="s">
        <v>311</v>
      </c>
      <c r="F247" s="216" t="s">
        <v>312</v>
      </c>
      <c r="G247" s="217" t="s">
        <v>146</v>
      </c>
      <c r="H247" s="218">
        <v>3.6000000000000001</v>
      </c>
      <c r="I247" s="219"/>
      <c r="J247" s="220">
        <f>ROUND(I247*H247,2)</f>
        <v>0</v>
      </c>
      <c r="K247" s="216" t="s">
        <v>135</v>
      </c>
      <c r="L247" s="44"/>
      <c r="M247" s="221" t="s">
        <v>1</v>
      </c>
      <c r="N247" s="222" t="s">
        <v>45</v>
      </c>
      <c r="O247" s="91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136</v>
      </c>
      <c r="AT247" s="225" t="s">
        <v>131</v>
      </c>
      <c r="AU247" s="225" t="s">
        <v>89</v>
      </c>
      <c r="AY247" s="17" t="s">
        <v>129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87</v>
      </c>
      <c r="BK247" s="226">
        <f>ROUND(I247*H247,2)</f>
        <v>0</v>
      </c>
      <c r="BL247" s="17" t="s">
        <v>136</v>
      </c>
      <c r="BM247" s="225" t="s">
        <v>313</v>
      </c>
    </row>
    <row r="248" s="2" customFormat="1">
      <c r="A248" s="38"/>
      <c r="B248" s="39"/>
      <c r="C248" s="40"/>
      <c r="D248" s="227" t="s">
        <v>138</v>
      </c>
      <c r="E248" s="40"/>
      <c r="F248" s="228" t="s">
        <v>314</v>
      </c>
      <c r="G248" s="40"/>
      <c r="H248" s="40"/>
      <c r="I248" s="229"/>
      <c r="J248" s="40"/>
      <c r="K248" s="40"/>
      <c r="L248" s="44"/>
      <c r="M248" s="230"/>
      <c r="N248" s="23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138</v>
      </c>
      <c r="AU248" s="17" t="s">
        <v>89</v>
      </c>
    </row>
    <row r="249" s="13" customFormat="1">
      <c r="A249" s="13"/>
      <c r="B249" s="232"/>
      <c r="C249" s="233"/>
      <c r="D249" s="227" t="s">
        <v>140</v>
      </c>
      <c r="E249" s="234" t="s">
        <v>1</v>
      </c>
      <c r="F249" s="235" t="s">
        <v>315</v>
      </c>
      <c r="G249" s="233"/>
      <c r="H249" s="234" t="s">
        <v>1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140</v>
      </c>
      <c r="AU249" s="241" t="s">
        <v>89</v>
      </c>
      <c r="AV249" s="13" t="s">
        <v>87</v>
      </c>
      <c r="AW249" s="13" t="s">
        <v>38</v>
      </c>
      <c r="AX249" s="13" t="s">
        <v>12</v>
      </c>
      <c r="AY249" s="241" t="s">
        <v>129</v>
      </c>
    </row>
    <row r="250" s="14" customFormat="1">
      <c r="A250" s="14"/>
      <c r="B250" s="242"/>
      <c r="C250" s="243"/>
      <c r="D250" s="227" t="s">
        <v>140</v>
      </c>
      <c r="E250" s="244" t="s">
        <v>1</v>
      </c>
      <c r="F250" s="245" t="s">
        <v>316</v>
      </c>
      <c r="G250" s="243"/>
      <c r="H250" s="246">
        <v>3.6000000000000001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140</v>
      </c>
      <c r="AU250" s="252" t="s">
        <v>89</v>
      </c>
      <c r="AV250" s="14" t="s">
        <v>89</v>
      </c>
      <c r="AW250" s="14" t="s">
        <v>38</v>
      </c>
      <c r="AX250" s="14" t="s">
        <v>87</v>
      </c>
      <c r="AY250" s="252" t="s">
        <v>129</v>
      </c>
    </row>
    <row r="251" s="2" customFormat="1" ht="37.8" customHeight="1">
      <c r="A251" s="38"/>
      <c r="B251" s="39"/>
      <c r="C251" s="214" t="s">
        <v>317</v>
      </c>
      <c r="D251" s="214" t="s">
        <v>131</v>
      </c>
      <c r="E251" s="215" t="s">
        <v>318</v>
      </c>
      <c r="F251" s="216" t="s">
        <v>319</v>
      </c>
      <c r="G251" s="217" t="s">
        <v>146</v>
      </c>
      <c r="H251" s="218">
        <v>0.65300000000000002</v>
      </c>
      <c r="I251" s="219"/>
      <c r="J251" s="220">
        <f>ROUND(I251*H251,2)</f>
        <v>0</v>
      </c>
      <c r="K251" s="216" t="s">
        <v>135</v>
      </c>
      <c r="L251" s="44"/>
      <c r="M251" s="221" t="s">
        <v>1</v>
      </c>
      <c r="N251" s="222" t="s">
        <v>45</v>
      </c>
      <c r="O251" s="91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136</v>
      </c>
      <c r="AT251" s="225" t="s">
        <v>131</v>
      </c>
      <c r="AU251" s="225" t="s">
        <v>89</v>
      </c>
      <c r="AY251" s="17" t="s">
        <v>129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87</v>
      </c>
      <c r="BK251" s="226">
        <f>ROUND(I251*H251,2)</f>
        <v>0</v>
      </c>
      <c r="BL251" s="17" t="s">
        <v>136</v>
      </c>
      <c r="BM251" s="225" t="s">
        <v>320</v>
      </c>
    </row>
    <row r="252" s="2" customFormat="1">
      <c r="A252" s="38"/>
      <c r="B252" s="39"/>
      <c r="C252" s="40"/>
      <c r="D252" s="227" t="s">
        <v>138</v>
      </c>
      <c r="E252" s="40"/>
      <c r="F252" s="228" t="s">
        <v>321</v>
      </c>
      <c r="G252" s="40"/>
      <c r="H252" s="40"/>
      <c r="I252" s="229"/>
      <c r="J252" s="40"/>
      <c r="K252" s="40"/>
      <c r="L252" s="44"/>
      <c r="M252" s="230"/>
      <c r="N252" s="23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138</v>
      </c>
      <c r="AU252" s="17" t="s">
        <v>89</v>
      </c>
    </row>
    <row r="253" s="13" customFormat="1">
      <c r="A253" s="13"/>
      <c r="B253" s="232"/>
      <c r="C253" s="233"/>
      <c r="D253" s="227" t="s">
        <v>140</v>
      </c>
      <c r="E253" s="234" t="s">
        <v>1</v>
      </c>
      <c r="F253" s="235" t="s">
        <v>322</v>
      </c>
      <c r="G253" s="233"/>
      <c r="H253" s="234" t="s">
        <v>1</v>
      </c>
      <c r="I253" s="236"/>
      <c r="J253" s="233"/>
      <c r="K253" s="233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140</v>
      </c>
      <c r="AU253" s="241" t="s">
        <v>89</v>
      </c>
      <c r="AV253" s="13" t="s">
        <v>87</v>
      </c>
      <c r="AW253" s="13" t="s">
        <v>38</v>
      </c>
      <c r="AX253" s="13" t="s">
        <v>12</v>
      </c>
      <c r="AY253" s="241" t="s">
        <v>129</v>
      </c>
    </row>
    <row r="254" s="14" customFormat="1">
      <c r="A254" s="14"/>
      <c r="B254" s="242"/>
      <c r="C254" s="243"/>
      <c r="D254" s="227" t="s">
        <v>140</v>
      </c>
      <c r="E254" s="244" t="s">
        <v>1</v>
      </c>
      <c r="F254" s="245" t="s">
        <v>323</v>
      </c>
      <c r="G254" s="243"/>
      <c r="H254" s="246">
        <v>0.65300000000000002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140</v>
      </c>
      <c r="AU254" s="252" t="s">
        <v>89</v>
      </c>
      <c r="AV254" s="14" t="s">
        <v>89</v>
      </c>
      <c r="AW254" s="14" t="s">
        <v>38</v>
      </c>
      <c r="AX254" s="14" t="s">
        <v>87</v>
      </c>
      <c r="AY254" s="252" t="s">
        <v>129</v>
      </c>
    </row>
    <row r="255" s="2" customFormat="1" ht="33" customHeight="1">
      <c r="A255" s="38"/>
      <c r="B255" s="39"/>
      <c r="C255" s="214" t="s">
        <v>324</v>
      </c>
      <c r="D255" s="214" t="s">
        <v>131</v>
      </c>
      <c r="E255" s="215" t="s">
        <v>325</v>
      </c>
      <c r="F255" s="216" t="s">
        <v>326</v>
      </c>
      <c r="G255" s="217" t="s">
        <v>146</v>
      </c>
      <c r="H255" s="218">
        <v>0.875</v>
      </c>
      <c r="I255" s="219"/>
      <c r="J255" s="220">
        <f>ROUND(I255*H255,2)</f>
        <v>0</v>
      </c>
      <c r="K255" s="216" t="s">
        <v>135</v>
      </c>
      <c r="L255" s="44"/>
      <c r="M255" s="221" t="s">
        <v>1</v>
      </c>
      <c r="N255" s="222" t="s">
        <v>45</v>
      </c>
      <c r="O255" s="91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5" t="s">
        <v>136</v>
      </c>
      <c r="AT255" s="225" t="s">
        <v>131</v>
      </c>
      <c r="AU255" s="225" t="s">
        <v>89</v>
      </c>
      <c r="AY255" s="17" t="s">
        <v>129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7" t="s">
        <v>87</v>
      </c>
      <c r="BK255" s="226">
        <f>ROUND(I255*H255,2)</f>
        <v>0</v>
      </c>
      <c r="BL255" s="17" t="s">
        <v>136</v>
      </c>
      <c r="BM255" s="225" t="s">
        <v>327</v>
      </c>
    </row>
    <row r="256" s="2" customFormat="1">
      <c r="A256" s="38"/>
      <c r="B256" s="39"/>
      <c r="C256" s="40"/>
      <c r="D256" s="227" t="s">
        <v>138</v>
      </c>
      <c r="E256" s="40"/>
      <c r="F256" s="228" t="s">
        <v>328</v>
      </c>
      <c r="G256" s="40"/>
      <c r="H256" s="40"/>
      <c r="I256" s="229"/>
      <c r="J256" s="40"/>
      <c r="K256" s="40"/>
      <c r="L256" s="44"/>
      <c r="M256" s="230"/>
      <c r="N256" s="23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138</v>
      </c>
      <c r="AU256" s="17" t="s">
        <v>89</v>
      </c>
    </row>
    <row r="257" s="14" customFormat="1">
      <c r="A257" s="14"/>
      <c r="B257" s="242"/>
      <c r="C257" s="243"/>
      <c r="D257" s="227" t="s">
        <v>140</v>
      </c>
      <c r="E257" s="244" t="s">
        <v>1</v>
      </c>
      <c r="F257" s="245" t="s">
        <v>329</v>
      </c>
      <c r="G257" s="243"/>
      <c r="H257" s="246">
        <v>0.875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140</v>
      </c>
      <c r="AU257" s="252" t="s">
        <v>89</v>
      </c>
      <c r="AV257" s="14" t="s">
        <v>89</v>
      </c>
      <c r="AW257" s="14" t="s">
        <v>38</v>
      </c>
      <c r="AX257" s="14" t="s">
        <v>87</v>
      </c>
      <c r="AY257" s="252" t="s">
        <v>129</v>
      </c>
    </row>
    <row r="258" s="2" customFormat="1" ht="33" customHeight="1">
      <c r="A258" s="38"/>
      <c r="B258" s="39"/>
      <c r="C258" s="214" t="s">
        <v>330</v>
      </c>
      <c r="D258" s="214" t="s">
        <v>131</v>
      </c>
      <c r="E258" s="215" t="s">
        <v>331</v>
      </c>
      <c r="F258" s="216" t="s">
        <v>332</v>
      </c>
      <c r="G258" s="217" t="s">
        <v>146</v>
      </c>
      <c r="H258" s="218">
        <v>1.0429999999999999</v>
      </c>
      <c r="I258" s="219"/>
      <c r="J258" s="220">
        <f>ROUND(I258*H258,2)</f>
        <v>0</v>
      </c>
      <c r="K258" s="216" t="s">
        <v>135</v>
      </c>
      <c r="L258" s="44"/>
      <c r="M258" s="221" t="s">
        <v>1</v>
      </c>
      <c r="N258" s="222" t="s">
        <v>45</v>
      </c>
      <c r="O258" s="91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136</v>
      </c>
      <c r="AT258" s="225" t="s">
        <v>131</v>
      </c>
      <c r="AU258" s="225" t="s">
        <v>89</v>
      </c>
      <c r="AY258" s="17" t="s">
        <v>129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87</v>
      </c>
      <c r="BK258" s="226">
        <f>ROUND(I258*H258,2)</f>
        <v>0</v>
      </c>
      <c r="BL258" s="17" t="s">
        <v>136</v>
      </c>
      <c r="BM258" s="225" t="s">
        <v>333</v>
      </c>
    </row>
    <row r="259" s="2" customFormat="1">
      <c r="A259" s="38"/>
      <c r="B259" s="39"/>
      <c r="C259" s="40"/>
      <c r="D259" s="227" t="s">
        <v>138</v>
      </c>
      <c r="E259" s="40"/>
      <c r="F259" s="228" t="s">
        <v>334</v>
      </c>
      <c r="G259" s="40"/>
      <c r="H259" s="40"/>
      <c r="I259" s="229"/>
      <c r="J259" s="40"/>
      <c r="K259" s="40"/>
      <c r="L259" s="44"/>
      <c r="M259" s="230"/>
      <c r="N259" s="23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138</v>
      </c>
      <c r="AU259" s="17" t="s">
        <v>89</v>
      </c>
    </row>
    <row r="260" s="14" customFormat="1">
      <c r="A260" s="14"/>
      <c r="B260" s="242"/>
      <c r="C260" s="243"/>
      <c r="D260" s="227" t="s">
        <v>140</v>
      </c>
      <c r="E260" s="244" t="s">
        <v>1</v>
      </c>
      <c r="F260" s="245" t="s">
        <v>335</v>
      </c>
      <c r="G260" s="243"/>
      <c r="H260" s="246">
        <v>1.0429999999999999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140</v>
      </c>
      <c r="AU260" s="252" t="s">
        <v>89</v>
      </c>
      <c r="AV260" s="14" t="s">
        <v>89</v>
      </c>
      <c r="AW260" s="14" t="s">
        <v>38</v>
      </c>
      <c r="AX260" s="14" t="s">
        <v>87</v>
      </c>
      <c r="AY260" s="252" t="s">
        <v>129</v>
      </c>
    </row>
    <row r="261" s="12" customFormat="1" ht="22.8" customHeight="1">
      <c r="A261" s="12"/>
      <c r="B261" s="198"/>
      <c r="C261" s="199"/>
      <c r="D261" s="200" t="s">
        <v>79</v>
      </c>
      <c r="E261" s="212" t="s">
        <v>336</v>
      </c>
      <c r="F261" s="212" t="s">
        <v>337</v>
      </c>
      <c r="G261" s="199"/>
      <c r="H261" s="199"/>
      <c r="I261" s="202"/>
      <c r="J261" s="213">
        <f>BK261</f>
        <v>0</v>
      </c>
      <c r="K261" s="199"/>
      <c r="L261" s="204"/>
      <c r="M261" s="205"/>
      <c r="N261" s="206"/>
      <c r="O261" s="206"/>
      <c r="P261" s="207">
        <f>SUM(P262:P263)</f>
        <v>0</v>
      </c>
      <c r="Q261" s="206"/>
      <c r="R261" s="207">
        <f>SUM(R262:R263)</f>
        <v>0</v>
      </c>
      <c r="S261" s="206"/>
      <c r="T261" s="208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9" t="s">
        <v>87</v>
      </c>
      <c r="AT261" s="210" t="s">
        <v>79</v>
      </c>
      <c r="AU261" s="210" t="s">
        <v>87</v>
      </c>
      <c r="AY261" s="209" t="s">
        <v>129</v>
      </c>
      <c r="BK261" s="211">
        <f>SUM(BK262:BK263)</f>
        <v>0</v>
      </c>
    </row>
    <row r="262" s="2" customFormat="1" ht="24.15" customHeight="1">
      <c r="A262" s="38"/>
      <c r="B262" s="39"/>
      <c r="C262" s="214" t="s">
        <v>338</v>
      </c>
      <c r="D262" s="214" t="s">
        <v>131</v>
      </c>
      <c r="E262" s="215" t="s">
        <v>339</v>
      </c>
      <c r="F262" s="216" t="s">
        <v>340</v>
      </c>
      <c r="G262" s="217" t="s">
        <v>146</v>
      </c>
      <c r="H262" s="218">
        <v>6.2911862000000003</v>
      </c>
      <c r="I262" s="219"/>
      <c r="J262" s="220">
        <f>ROUND(I262*H262,2)</f>
        <v>0</v>
      </c>
      <c r="K262" s="216" t="s">
        <v>135</v>
      </c>
      <c r="L262" s="44"/>
      <c r="M262" s="221" t="s">
        <v>1</v>
      </c>
      <c r="N262" s="222" t="s">
        <v>45</v>
      </c>
      <c r="O262" s="91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5" t="s">
        <v>136</v>
      </c>
      <c r="AT262" s="225" t="s">
        <v>131</v>
      </c>
      <c r="AU262" s="225" t="s">
        <v>89</v>
      </c>
      <c r="AY262" s="17" t="s">
        <v>129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7" t="s">
        <v>87</v>
      </c>
      <c r="BK262" s="226">
        <f>ROUND(I262*H262,2)</f>
        <v>0</v>
      </c>
      <c r="BL262" s="17" t="s">
        <v>136</v>
      </c>
      <c r="BM262" s="225" t="s">
        <v>341</v>
      </c>
    </row>
    <row r="263" s="2" customFormat="1">
      <c r="A263" s="38"/>
      <c r="B263" s="39"/>
      <c r="C263" s="40"/>
      <c r="D263" s="227" t="s">
        <v>138</v>
      </c>
      <c r="E263" s="40"/>
      <c r="F263" s="228" t="s">
        <v>342</v>
      </c>
      <c r="G263" s="40"/>
      <c r="H263" s="40"/>
      <c r="I263" s="229"/>
      <c r="J263" s="40"/>
      <c r="K263" s="40"/>
      <c r="L263" s="44"/>
      <c r="M263" s="230"/>
      <c r="N263" s="231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138</v>
      </c>
      <c r="AU263" s="17" t="s">
        <v>89</v>
      </c>
    </row>
    <row r="264" s="12" customFormat="1" ht="25.92" customHeight="1">
      <c r="A264" s="12"/>
      <c r="B264" s="198"/>
      <c r="C264" s="199"/>
      <c r="D264" s="200" t="s">
        <v>79</v>
      </c>
      <c r="E264" s="201" t="s">
        <v>343</v>
      </c>
      <c r="F264" s="201" t="s">
        <v>344</v>
      </c>
      <c r="G264" s="199"/>
      <c r="H264" s="199"/>
      <c r="I264" s="202"/>
      <c r="J264" s="203">
        <f>BK264</f>
        <v>0</v>
      </c>
      <c r="K264" s="199"/>
      <c r="L264" s="204"/>
      <c r="M264" s="205"/>
      <c r="N264" s="206"/>
      <c r="O264" s="206"/>
      <c r="P264" s="207">
        <f>P265+P287</f>
        <v>0</v>
      </c>
      <c r="Q264" s="206"/>
      <c r="R264" s="207">
        <f>R265+R287</f>
        <v>0.0054000000000000003</v>
      </c>
      <c r="S264" s="206"/>
      <c r="T264" s="208">
        <f>T265+T287</f>
        <v>1.91811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89</v>
      </c>
      <c r="AT264" s="210" t="s">
        <v>79</v>
      </c>
      <c r="AU264" s="210" t="s">
        <v>12</v>
      </c>
      <c r="AY264" s="209" t="s">
        <v>129</v>
      </c>
      <c r="BK264" s="211">
        <f>BK265+BK287</f>
        <v>0</v>
      </c>
    </row>
    <row r="265" s="12" customFormat="1" ht="22.8" customHeight="1">
      <c r="A265" s="12"/>
      <c r="B265" s="198"/>
      <c r="C265" s="199"/>
      <c r="D265" s="200" t="s">
        <v>79</v>
      </c>
      <c r="E265" s="212" t="s">
        <v>345</v>
      </c>
      <c r="F265" s="212" t="s">
        <v>346</v>
      </c>
      <c r="G265" s="199"/>
      <c r="H265" s="199"/>
      <c r="I265" s="202"/>
      <c r="J265" s="213">
        <f>BK265</f>
        <v>0</v>
      </c>
      <c r="K265" s="199"/>
      <c r="L265" s="204"/>
      <c r="M265" s="205"/>
      <c r="N265" s="206"/>
      <c r="O265" s="206"/>
      <c r="P265" s="207">
        <f>SUM(P266:P286)</f>
        <v>0</v>
      </c>
      <c r="Q265" s="206"/>
      <c r="R265" s="207">
        <f>SUM(R266:R286)</f>
        <v>0</v>
      </c>
      <c r="S265" s="206"/>
      <c r="T265" s="208">
        <f>SUM(T266:T286)</f>
        <v>1.91811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9" t="s">
        <v>89</v>
      </c>
      <c r="AT265" s="210" t="s">
        <v>79</v>
      </c>
      <c r="AU265" s="210" t="s">
        <v>87</v>
      </c>
      <c r="AY265" s="209" t="s">
        <v>129</v>
      </c>
      <c r="BK265" s="211">
        <f>SUM(BK266:BK286)</f>
        <v>0</v>
      </c>
    </row>
    <row r="266" s="2" customFormat="1" ht="16.5" customHeight="1">
      <c r="A266" s="38"/>
      <c r="B266" s="39"/>
      <c r="C266" s="214" t="s">
        <v>347</v>
      </c>
      <c r="D266" s="214" t="s">
        <v>131</v>
      </c>
      <c r="E266" s="215" t="s">
        <v>348</v>
      </c>
      <c r="F266" s="216" t="s">
        <v>349</v>
      </c>
      <c r="G266" s="217" t="s">
        <v>155</v>
      </c>
      <c r="H266" s="218">
        <v>26.07</v>
      </c>
      <c r="I266" s="219"/>
      <c r="J266" s="220">
        <f>ROUND(I266*H266,2)</f>
        <v>0</v>
      </c>
      <c r="K266" s="216" t="s">
        <v>135</v>
      </c>
      <c r="L266" s="44"/>
      <c r="M266" s="221" t="s">
        <v>1</v>
      </c>
      <c r="N266" s="222" t="s">
        <v>45</v>
      </c>
      <c r="O266" s="91"/>
      <c r="P266" s="223">
        <f>O266*H266</f>
        <v>0</v>
      </c>
      <c r="Q266" s="223">
        <v>0</v>
      </c>
      <c r="R266" s="223">
        <f>Q266*H266</f>
        <v>0</v>
      </c>
      <c r="S266" s="223">
        <v>0.033000000000000002</v>
      </c>
      <c r="T266" s="224">
        <f>S266*H266</f>
        <v>0.86031000000000002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232</v>
      </c>
      <c r="AT266" s="225" t="s">
        <v>131</v>
      </c>
      <c r="AU266" s="225" t="s">
        <v>89</v>
      </c>
      <c r="AY266" s="17" t="s">
        <v>129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87</v>
      </c>
      <c r="BK266" s="226">
        <f>ROUND(I266*H266,2)</f>
        <v>0</v>
      </c>
      <c r="BL266" s="17" t="s">
        <v>232</v>
      </c>
      <c r="BM266" s="225" t="s">
        <v>350</v>
      </c>
    </row>
    <row r="267" s="2" customFormat="1">
      <c r="A267" s="38"/>
      <c r="B267" s="39"/>
      <c r="C267" s="40"/>
      <c r="D267" s="227" t="s">
        <v>138</v>
      </c>
      <c r="E267" s="40"/>
      <c r="F267" s="228" t="s">
        <v>351</v>
      </c>
      <c r="G267" s="40"/>
      <c r="H267" s="40"/>
      <c r="I267" s="229"/>
      <c r="J267" s="40"/>
      <c r="K267" s="40"/>
      <c r="L267" s="44"/>
      <c r="M267" s="230"/>
      <c r="N267" s="23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138</v>
      </c>
      <c r="AU267" s="17" t="s">
        <v>89</v>
      </c>
    </row>
    <row r="268" s="13" customFormat="1">
      <c r="A268" s="13"/>
      <c r="B268" s="232"/>
      <c r="C268" s="233"/>
      <c r="D268" s="227" t="s">
        <v>140</v>
      </c>
      <c r="E268" s="234" t="s">
        <v>1</v>
      </c>
      <c r="F268" s="235" t="s">
        <v>352</v>
      </c>
      <c r="G268" s="233"/>
      <c r="H268" s="234" t="s">
        <v>1</v>
      </c>
      <c r="I268" s="236"/>
      <c r="J268" s="233"/>
      <c r="K268" s="233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140</v>
      </c>
      <c r="AU268" s="241" t="s">
        <v>89</v>
      </c>
      <c r="AV268" s="13" t="s">
        <v>87</v>
      </c>
      <c r="AW268" s="13" t="s">
        <v>38</v>
      </c>
      <c r="AX268" s="13" t="s">
        <v>12</v>
      </c>
      <c r="AY268" s="241" t="s">
        <v>129</v>
      </c>
    </row>
    <row r="269" s="14" customFormat="1">
      <c r="A269" s="14"/>
      <c r="B269" s="242"/>
      <c r="C269" s="243"/>
      <c r="D269" s="227" t="s">
        <v>140</v>
      </c>
      <c r="E269" s="244" t="s">
        <v>1</v>
      </c>
      <c r="F269" s="245" t="s">
        <v>353</v>
      </c>
      <c r="G269" s="243"/>
      <c r="H269" s="246">
        <v>26.07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140</v>
      </c>
      <c r="AU269" s="252" t="s">
        <v>89</v>
      </c>
      <c r="AV269" s="14" t="s">
        <v>89</v>
      </c>
      <c r="AW269" s="14" t="s">
        <v>38</v>
      </c>
      <c r="AX269" s="14" t="s">
        <v>87</v>
      </c>
      <c r="AY269" s="252" t="s">
        <v>129</v>
      </c>
    </row>
    <row r="270" s="2" customFormat="1" ht="24.15" customHeight="1">
      <c r="A270" s="38"/>
      <c r="B270" s="39"/>
      <c r="C270" s="214" t="s">
        <v>354</v>
      </c>
      <c r="D270" s="214" t="s">
        <v>131</v>
      </c>
      <c r="E270" s="215" t="s">
        <v>355</v>
      </c>
      <c r="F270" s="216" t="s">
        <v>356</v>
      </c>
      <c r="G270" s="217" t="s">
        <v>155</v>
      </c>
      <c r="H270" s="218">
        <v>26.07</v>
      </c>
      <c r="I270" s="219"/>
      <c r="J270" s="220">
        <f>ROUND(I270*H270,2)</f>
        <v>0</v>
      </c>
      <c r="K270" s="216" t="s">
        <v>135</v>
      </c>
      <c r="L270" s="44"/>
      <c r="M270" s="221" t="s">
        <v>1</v>
      </c>
      <c r="N270" s="222" t="s">
        <v>45</v>
      </c>
      <c r="O270" s="91"/>
      <c r="P270" s="223">
        <f>O270*H270</f>
        <v>0</v>
      </c>
      <c r="Q270" s="223">
        <v>0</v>
      </c>
      <c r="R270" s="223">
        <f>Q270*H270</f>
        <v>0</v>
      </c>
      <c r="S270" s="223">
        <v>0.040000000000000001</v>
      </c>
      <c r="T270" s="224">
        <f>S270*H270</f>
        <v>1.0428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232</v>
      </c>
      <c r="AT270" s="225" t="s">
        <v>131</v>
      </c>
      <c r="AU270" s="225" t="s">
        <v>89</v>
      </c>
      <c r="AY270" s="17" t="s">
        <v>129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87</v>
      </c>
      <c r="BK270" s="226">
        <f>ROUND(I270*H270,2)</f>
        <v>0</v>
      </c>
      <c r="BL270" s="17" t="s">
        <v>232</v>
      </c>
      <c r="BM270" s="225" t="s">
        <v>357</v>
      </c>
    </row>
    <row r="271" s="2" customFormat="1">
      <c r="A271" s="38"/>
      <c r="B271" s="39"/>
      <c r="C271" s="40"/>
      <c r="D271" s="227" t="s">
        <v>138</v>
      </c>
      <c r="E271" s="40"/>
      <c r="F271" s="228" t="s">
        <v>358</v>
      </c>
      <c r="G271" s="40"/>
      <c r="H271" s="40"/>
      <c r="I271" s="229"/>
      <c r="J271" s="40"/>
      <c r="K271" s="40"/>
      <c r="L271" s="44"/>
      <c r="M271" s="230"/>
      <c r="N271" s="231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138</v>
      </c>
      <c r="AU271" s="17" t="s">
        <v>89</v>
      </c>
    </row>
    <row r="272" s="13" customFormat="1">
      <c r="A272" s="13"/>
      <c r="B272" s="232"/>
      <c r="C272" s="233"/>
      <c r="D272" s="227" t="s">
        <v>140</v>
      </c>
      <c r="E272" s="234" t="s">
        <v>1</v>
      </c>
      <c r="F272" s="235" t="s">
        <v>359</v>
      </c>
      <c r="G272" s="233"/>
      <c r="H272" s="234" t="s">
        <v>1</v>
      </c>
      <c r="I272" s="236"/>
      <c r="J272" s="233"/>
      <c r="K272" s="233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140</v>
      </c>
      <c r="AU272" s="241" t="s">
        <v>89</v>
      </c>
      <c r="AV272" s="13" t="s">
        <v>87</v>
      </c>
      <c r="AW272" s="13" t="s">
        <v>38</v>
      </c>
      <c r="AX272" s="13" t="s">
        <v>12</v>
      </c>
      <c r="AY272" s="241" t="s">
        <v>129</v>
      </c>
    </row>
    <row r="273" s="13" customFormat="1">
      <c r="A273" s="13"/>
      <c r="B273" s="232"/>
      <c r="C273" s="233"/>
      <c r="D273" s="227" t="s">
        <v>140</v>
      </c>
      <c r="E273" s="234" t="s">
        <v>1</v>
      </c>
      <c r="F273" s="235" t="s">
        <v>360</v>
      </c>
      <c r="G273" s="233"/>
      <c r="H273" s="234" t="s">
        <v>1</v>
      </c>
      <c r="I273" s="236"/>
      <c r="J273" s="233"/>
      <c r="K273" s="233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140</v>
      </c>
      <c r="AU273" s="241" t="s">
        <v>89</v>
      </c>
      <c r="AV273" s="13" t="s">
        <v>87</v>
      </c>
      <c r="AW273" s="13" t="s">
        <v>38</v>
      </c>
      <c r="AX273" s="13" t="s">
        <v>12</v>
      </c>
      <c r="AY273" s="241" t="s">
        <v>129</v>
      </c>
    </row>
    <row r="274" s="14" customFormat="1">
      <c r="A274" s="14"/>
      <c r="B274" s="242"/>
      <c r="C274" s="243"/>
      <c r="D274" s="227" t="s">
        <v>140</v>
      </c>
      <c r="E274" s="244" t="s">
        <v>1</v>
      </c>
      <c r="F274" s="245" t="s">
        <v>166</v>
      </c>
      <c r="G274" s="243"/>
      <c r="H274" s="246">
        <v>2.7200000000000002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140</v>
      </c>
      <c r="AU274" s="252" t="s">
        <v>89</v>
      </c>
      <c r="AV274" s="14" t="s">
        <v>89</v>
      </c>
      <c r="AW274" s="14" t="s">
        <v>38</v>
      </c>
      <c r="AX274" s="14" t="s">
        <v>12</v>
      </c>
      <c r="AY274" s="252" t="s">
        <v>129</v>
      </c>
    </row>
    <row r="275" s="13" customFormat="1">
      <c r="A275" s="13"/>
      <c r="B275" s="232"/>
      <c r="C275" s="233"/>
      <c r="D275" s="227" t="s">
        <v>140</v>
      </c>
      <c r="E275" s="234" t="s">
        <v>1</v>
      </c>
      <c r="F275" s="235" t="s">
        <v>361</v>
      </c>
      <c r="G275" s="233"/>
      <c r="H275" s="234" t="s">
        <v>1</v>
      </c>
      <c r="I275" s="236"/>
      <c r="J275" s="233"/>
      <c r="K275" s="233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140</v>
      </c>
      <c r="AU275" s="241" t="s">
        <v>89</v>
      </c>
      <c r="AV275" s="13" t="s">
        <v>87</v>
      </c>
      <c r="AW275" s="13" t="s">
        <v>38</v>
      </c>
      <c r="AX275" s="13" t="s">
        <v>12</v>
      </c>
      <c r="AY275" s="241" t="s">
        <v>129</v>
      </c>
    </row>
    <row r="276" s="14" customFormat="1">
      <c r="A276" s="14"/>
      <c r="B276" s="242"/>
      <c r="C276" s="243"/>
      <c r="D276" s="227" t="s">
        <v>140</v>
      </c>
      <c r="E276" s="244" t="s">
        <v>1</v>
      </c>
      <c r="F276" s="245" t="s">
        <v>362</v>
      </c>
      <c r="G276" s="243"/>
      <c r="H276" s="246">
        <v>15.878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140</v>
      </c>
      <c r="AU276" s="252" t="s">
        <v>89</v>
      </c>
      <c r="AV276" s="14" t="s">
        <v>89</v>
      </c>
      <c r="AW276" s="14" t="s">
        <v>38</v>
      </c>
      <c r="AX276" s="14" t="s">
        <v>12</v>
      </c>
      <c r="AY276" s="252" t="s">
        <v>129</v>
      </c>
    </row>
    <row r="277" s="14" customFormat="1">
      <c r="A277" s="14"/>
      <c r="B277" s="242"/>
      <c r="C277" s="243"/>
      <c r="D277" s="227" t="s">
        <v>140</v>
      </c>
      <c r="E277" s="244" t="s">
        <v>1</v>
      </c>
      <c r="F277" s="245" t="s">
        <v>363</v>
      </c>
      <c r="G277" s="243"/>
      <c r="H277" s="246">
        <v>7.4720000000000004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140</v>
      </c>
      <c r="AU277" s="252" t="s">
        <v>89</v>
      </c>
      <c r="AV277" s="14" t="s">
        <v>89</v>
      </c>
      <c r="AW277" s="14" t="s">
        <v>38</v>
      </c>
      <c r="AX277" s="14" t="s">
        <v>12</v>
      </c>
      <c r="AY277" s="252" t="s">
        <v>129</v>
      </c>
    </row>
    <row r="278" s="15" customFormat="1">
      <c r="A278" s="15"/>
      <c r="B278" s="263"/>
      <c r="C278" s="264"/>
      <c r="D278" s="227" t="s">
        <v>140</v>
      </c>
      <c r="E278" s="265" t="s">
        <v>1</v>
      </c>
      <c r="F278" s="266" t="s">
        <v>364</v>
      </c>
      <c r="G278" s="264"/>
      <c r="H278" s="267">
        <v>26.07</v>
      </c>
      <c r="I278" s="268"/>
      <c r="J278" s="264"/>
      <c r="K278" s="264"/>
      <c r="L278" s="269"/>
      <c r="M278" s="270"/>
      <c r="N278" s="271"/>
      <c r="O278" s="271"/>
      <c r="P278" s="271"/>
      <c r="Q278" s="271"/>
      <c r="R278" s="271"/>
      <c r="S278" s="271"/>
      <c r="T278" s="27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3" t="s">
        <v>140</v>
      </c>
      <c r="AU278" s="273" t="s">
        <v>89</v>
      </c>
      <c r="AV278" s="15" t="s">
        <v>136</v>
      </c>
      <c r="AW278" s="15" t="s">
        <v>38</v>
      </c>
      <c r="AX278" s="15" t="s">
        <v>87</v>
      </c>
      <c r="AY278" s="273" t="s">
        <v>129</v>
      </c>
    </row>
    <row r="279" s="2" customFormat="1" ht="24.15" customHeight="1">
      <c r="A279" s="38"/>
      <c r="B279" s="39"/>
      <c r="C279" s="214" t="s">
        <v>365</v>
      </c>
      <c r="D279" s="214" t="s">
        <v>131</v>
      </c>
      <c r="E279" s="215" t="s">
        <v>366</v>
      </c>
      <c r="F279" s="216" t="s">
        <v>367</v>
      </c>
      <c r="G279" s="217" t="s">
        <v>193</v>
      </c>
      <c r="H279" s="218">
        <v>1</v>
      </c>
      <c r="I279" s="219"/>
      <c r="J279" s="220">
        <f>ROUND(I279*H279,2)</f>
        <v>0</v>
      </c>
      <c r="K279" s="216" t="s">
        <v>135</v>
      </c>
      <c r="L279" s="44"/>
      <c r="M279" s="221" t="s">
        <v>1</v>
      </c>
      <c r="N279" s="222" t="s">
        <v>45</v>
      </c>
      <c r="O279" s="91"/>
      <c r="P279" s="223">
        <f>O279*H279</f>
        <v>0</v>
      </c>
      <c r="Q279" s="223">
        <v>0</v>
      </c>
      <c r="R279" s="223">
        <f>Q279*H279</f>
        <v>0</v>
      </c>
      <c r="S279" s="223">
        <v>0.014999999999999999</v>
      </c>
      <c r="T279" s="224">
        <f>S279*H279</f>
        <v>0.014999999999999999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232</v>
      </c>
      <c r="AT279" s="225" t="s">
        <v>131</v>
      </c>
      <c r="AU279" s="225" t="s">
        <v>89</v>
      </c>
      <c r="AY279" s="17" t="s">
        <v>129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87</v>
      </c>
      <c r="BK279" s="226">
        <f>ROUND(I279*H279,2)</f>
        <v>0</v>
      </c>
      <c r="BL279" s="17" t="s">
        <v>232</v>
      </c>
      <c r="BM279" s="225" t="s">
        <v>368</v>
      </c>
    </row>
    <row r="280" s="2" customFormat="1">
      <c r="A280" s="38"/>
      <c r="B280" s="39"/>
      <c r="C280" s="40"/>
      <c r="D280" s="227" t="s">
        <v>138</v>
      </c>
      <c r="E280" s="40"/>
      <c r="F280" s="228" t="s">
        <v>369</v>
      </c>
      <c r="G280" s="40"/>
      <c r="H280" s="40"/>
      <c r="I280" s="229"/>
      <c r="J280" s="40"/>
      <c r="K280" s="40"/>
      <c r="L280" s="44"/>
      <c r="M280" s="230"/>
      <c r="N280" s="23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138</v>
      </c>
      <c r="AU280" s="17" t="s">
        <v>89</v>
      </c>
    </row>
    <row r="281" s="13" customFormat="1">
      <c r="A281" s="13"/>
      <c r="B281" s="232"/>
      <c r="C281" s="233"/>
      <c r="D281" s="227" t="s">
        <v>140</v>
      </c>
      <c r="E281" s="234" t="s">
        <v>1</v>
      </c>
      <c r="F281" s="235" t="s">
        <v>370</v>
      </c>
      <c r="G281" s="233"/>
      <c r="H281" s="234" t="s">
        <v>1</v>
      </c>
      <c r="I281" s="236"/>
      <c r="J281" s="233"/>
      <c r="K281" s="233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140</v>
      </c>
      <c r="AU281" s="241" t="s">
        <v>89</v>
      </c>
      <c r="AV281" s="13" t="s">
        <v>87</v>
      </c>
      <c r="AW281" s="13" t="s">
        <v>38</v>
      </c>
      <c r="AX281" s="13" t="s">
        <v>12</v>
      </c>
      <c r="AY281" s="241" t="s">
        <v>129</v>
      </c>
    </row>
    <row r="282" s="14" customFormat="1">
      <c r="A282" s="14"/>
      <c r="B282" s="242"/>
      <c r="C282" s="243"/>
      <c r="D282" s="227" t="s">
        <v>140</v>
      </c>
      <c r="E282" s="244" t="s">
        <v>1</v>
      </c>
      <c r="F282" s="245" t="s">
        <v>87</v>
      </c>
      <c r="G282" s="243"/>
      <c r="H282" s="246">
        <v>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140</v>
      </c>
      <c r="AU282" s="252" t="s">
        <v>89</v>
      </c>
      <c r="AV282" s="14" t="s">
        <v>89</v>
      </c>
      <c r="AW282" s="14" t="s">
        <v>38</v>
      </c>
      <c r="AX282" s="14" t="s">
        <v>87</v>
      </c>
      <c r="AY282" s="252" t="s">
        <v>129</v>
      </c>
    </row>
    <row r="283" s="2" customFormat="1" ht="24.15" customHeight="1">
      <c r="A283" s="38"/>
      <c r="B283" s="39"/>
      <c r="C283" s="214" t="s">
        <v>371</v>
      </c>
      <c r="D283" s="214" t="s">
        <v>131</v>
      </c>
      <c r="E283" s="215" t="s">
        <v>372</v>
      </c>
      <c r="F283" s="216" t="s">
        <v>373</v>
      </c>
      <c r="G283" s="217" t="s">
        <v>374</v>
      </c>
      <c r="H283" s="218">
        <v>1</v>
      </c>
      <c r="I283" s="219"/>
      <c r="J283" s="220">
        <f>ROUND(I283*H283,2)</f>
        <v>0</v>
      </c>
      <c r="K283" s="216" t="s">
        <v>1</v>
      </c>
      <c r="L283" s="44"/>
      <c r="M283" s="221" t="s">
        <v>1</v>
      </c>
      <c r="N283" s="222" t="s">
        <v>45</v>
      </c>
      <c r="O283" s="91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5" t="s">
        <v>232</v>
      </c>
      <c r="AT283" s="225" t="s">
        <v>131</v>
      </c>
      <c r="AU283" s="225" t="s">
        <v>89</v>
      </c>
      <c r="AY283" s="17" t="s">
        <v>129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87</v>
      </c>
      <c r="BK283" s="226">
        <f>ROUND(I283*H283,2)</f>
        <v>0</v>
      </c>
      <c r="BL283" s="17" t="s">
        <v>232</v>
      </c>
      <c r="BM283" s="225" t="s">
        <v>375</v>
      </c>
    </row>
    <row r="284" s="2" customFormat="1">
      <c r="A284" s="38"/>
      <c r="B284" s="39"/>
      <c r="C284" s="40"/>
      <c r="D284" s="227" t="s">
        <v>138</v>
      </c>
      <c r="E284" s="40"/>
      <c r="F284" s="228" t="s">
        <v>373</v>
      </c>
      <c r="G284" s="40"/>
      <c r="H284" s="40"/>
      <c r="I284" s="229"/>
      <c r="J284" s="40"/>
      <c r="K284" s="40"/>
      <c r="L284" s="44"/>
      <c r="M284" s="230"/>
      <c r="N284" s="23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138</v>
      </c>
      <c r="AU284" s="17" t="s">
        <v>89</v>
      </c>
    </row>
    <row r="285" s="2" customFormat="1" ht="24.15" customHeight="1">
      <c r="A285" s="38"/>
      <c r="B285" s="39"/>
      <c r="C285" s="214" t="s">
        <v>376</v>
      </c>
      <c r="D285" s="214" t="s">
        <v>131</v>
      </c>
      <c r="E285" s="215" t="s">
        <v>377</v>
      </c>
      <c r="F285" s="216" t="s">
        <v>378</v>
      </c>
      <c r="G285" s="217" t="s">
        <v>374</v>
      </c>
      <c r="H285" s="218">
        <v>1</v>
      </c>
      <c r="I285" s="219"/>
      <c r="J285" s="220">
        <f>ROUND(I285*H285,2)</f>
        <v>0</v>
      </c>
      <c r="K285" s="216" t="s">
        <v>1</v>
      </c>
      <c r="L285" s="44"/>
      <c r="M285" s="221" t="s">
        <v>1</v>
      </c>
      <c r="N285" s="222" t="s">
        <v>45</v>
      </c>
      <c r="O285" s="91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232</v>
      </c>
      <c r="AT285" s="225" t="s">
        <v>131</v>
      </c>
      <c r="AU285" s="225" t="s">
        <v>89</v>
      </c>
      <c r="AY285" s="17" t="s">
        <v>129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87</v>
      </c>
      <c r="BK285" s="226">
        <f>ROUND(I285*H285,2)</f>
        <v>0</v>
      </c>
      <c r="BL285" s="17" t="s">
        <v>232</v>
      </c>
      <c r="BM285" s="225" t="s">
        <v>379</v>
      </c>
    </row>
    <row r="286" s="2" customFormat="1">
      <c r="A286" s="38"/>
      <c r="B286" s="39"/>
      <c r="C286" s="40"/>
      <c r="D286" s="227" t="s">
        <v>138</v>
      </c>
      <c r="E286" s="40"/>
      <c r="F286" s="228" t="s">
        <v>378</v>
      </c>
      <c r="G286" s="40"/>
      <c r="H286" s="40"/>
      <c r="I286" s="229"/>
      <c r="J286" s="40"/>
      <c r="K286" s="40"/>
      <c r="L286" s="44"/>
      <c r="M286" s="230"/>
      <c r="N286" s="231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138</v>
      </c>
      <c r="AU286" s="17" t="s">
        <v>89</v>
      </c>
    </row>
    <row r="287" s="12" customFormat="1" ht="22.8" customHeight="1">
      <c r="A287" s="12"/>
      <c r="B287" s="198"/>
      <c r="C287" s="199"/>
      <c r="D287" s="200" t="s">
        <v>79</v>
      </c>
      <c r="E287" s="212" t="s">
        <v>380</v>
      </c>
      <c r="F287" s="212" t="s">
        <v>381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SUM(P288:P295)</f>
        <v>0</v>
      </c>
      <c r="Q287" s="206"/>
      <c r="R287" s="207">
        <f>SUM(R288:R295)</f>
        <v>0.0054000000000000003</v>
      </c>
      <c r="S287" s="206"/>
      <c r="T287" s="208">
        <f>SUM(T288:T295)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89</v>
      </c>
      <c r="AT287" s="210" t="s">
        <v>79</v>
      </c>
      <c r="AU287" s="210" t="s">
        <v>87</v>
      </c>
      <c r="AY287" s="209" t="s">
        <v>129</v>
      </c>
      <c r="BK287" s="211">
        <f>SUM(BK288:BK295)</f>
        <v>0</v>
      </c>
    </row>
    <row r="288" s="2" customFormat="1" ht="24.15" customHeight="1">
      <c r="A288" s="38"/>
      <c r="B288" s="39"/>
      <c r="C288" s="214" t="s">
        <v>382</v>
      </c>
      <c r="D288" s="214" t="s">
        <v>131</v>
      </c>
      <c r="E288" s="215" t="s">
        <v>383</v>
      </c>
      <c r="F288" s="216" t="s">
        <v>384</v>
      </c>
      <c r="G288" s="217" t="s">
        <v>155</v>
      </c>
      <c r="H288" s="218">
        <v>10.800000000000001</v>
      </c>
      <c r="I288" s="219"/>
      <c r="J288" s="220">
        <f>ROUND(I288*H288,2)</f>
        <v>0</v>
      </c>
      <c r="K288" s="216" t="s">
        <v>135</v>
      </c>
      <c r="L288" s="44"/>
      <c r="M288" s="221" t="s">
        <v>1</v>
      </c>
      <c r="N288" s="222" t="s">
        <v>45</v>
      </c>
      <c r="O288" s="91"/>
      <c r="P288" s="223">
        <f>O288*H288</f>
        <v>0</v>
      </c>
      <c r="Q288" s="223">
        <v>0.00021000000000000001</v>
      </c>
      <c r="R288" s="223">
        <f>Q288*H288</f>
        <v>0.0022680000000000001</v>
      </c>
      <c r="S288" s="223">
        <v>0</v>
      </c>
      <c r="T288" s="22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232</v>
      </c>
      <c r="AT288" s="225" t="s">
        <v>131</v>
      </c>
      <c r="AU288" s="225" t="s">
        <v>89</v>
      </c>
      <c r="AY288" s="17" t="s">
        <v>129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87</v>
      </c>
      <c r="BK288" s="226">
        <f>ROUND(I288*H288,2)</f>
        <v>0</v>
      </c>
      <c r="BL288" s="17" t="s">
        <v>232</v>
      </c>
      <c r="BM288" s="225" t="s">
        <v>385</v>
      </c>
    </row>
    <row r="289" s="2" customFormat="1">
      <c r="A289" s="38"/>
      <c r="B289" s="39"/>
      <c r="C289" s="40"/>
      <c r="D289" s="227" t="s">
        <v>138</v>
      </c>
      <c r="E289" s="40"/>
      <c r="F289" s="228" t="s">
        <v>386</v>
      </c>
      <c r="G289" s="40"/>
      <c r="H289" s="40"/>
      <c r="I289" s="229"/>
      <c r="J289" s="40"/>
      <c r="K289" s="40"/>
      <c r="L289" s="44"/>
      <c r="M289" s="230"/>
      <c r="N289" s="231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138</v>
      </c>
      <c r="AU289" s="17" t="s">
        <v>89</v>
      </c>
    </row>
    <row r="290" s="13" customFormat="1">
      <c r="A290" s="13"/>
      <c r="B290" s="232"/>
      <c r="C290" s="233"/>
      <c r="D290" s="227" t="s">
        <v>140</v>
      </c>
      <c r="E290" s="234" t="s">
        <v>1</v>
      </c>
      <c r="F290" s="235" t="s">
        <v>387</v>
      </c>
      <c r="G290" s="233"/>
      <c r="H290" s="234" t="s">
        <v>1</v>
      </c>
      <c r="I290" s="236"/>
      <c r="J290" s="233"/>
      <c r="K290" s="233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140</v>
      </c>
      <c r="AU290" s="241" t="s">
        <v>89</v>
      </c>
      <c r="AV290" s="13" t="s">
        <v>87</v>
      </c>
      <c r="AW290" s="13" t="s">
        <v>38</v>
      </c>
      <c r="AX290" s="13" t="s">
        <v>12</v>
      </c>
      <c r="AY290" s="241" t="s">
        <v>129</v>
      </c>
    </row>
    <row r="291" s="14" customFormat="1">
      <c r="A291" s="14"/>
      <c r="B291" s="242"/>
      <c r="C291" s="243"/>
      <c r="D291" s="227" t="s">
        <v>140</v>
      </c>
      <c r="E291" s="244" t="s">
        <v>1</v>
      </c>
      <c r="F291" s="245" t="s">
        <v>388</v>
      </c>
      <c r="G291" s="243"/>
      <c r="H291" s="246">
        <v>10.800000000000001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140</v>
      </c>
      <c r="AU291" s="252" t="s">
        <v>89</v>
      </c>
      <c r="AV291" s="14" t="s">
        <v>89</v>
      </c>
      <c r="AW291" s="14" t="s">
        <v>38</v>
      </c>
      <c r="AX291" s="14" t="s">
        <v>87</v>
      </c>
      <c r="AY291" s="252" t="s">
        <v>129</v>
      </c>
    </row>
    <row r="292" s="2" customFormat="1" ht="24.15" customHeight="1">
      <c r="A292" s="38"/>
      <c r="B292" s="39"/>
      <c r="C292" s="214" t="s">
        <v>389</v>
      </c>
      <c r="D292" s="214" t="s">
        <v>131</v>
      </c>
      <c r="E292" s="215" t="s">
        <v>390</v>
      </c>
      <c r="F292" s="216" t="s">
        <v>391</v>
      </c>
      <c r="G292" s="217" t="s">
        <v>155</v>
      </c>
      <c r="H292" s="218">
        <v>10.800000000000001</v>
      </c>
      <c r="I292" s="219"/>
      <c r="J292" s="220">
        <f>ROUND(I292*H292,2)</f>
        <v>0</v>
      </c>
      <c r="K292" s="216" t="s">
        <v>135</v>
      </c>
      <c r="L292" s="44"/>
      <c r="M292" s="221" t="s">
        <v>1</v>
      </c>
      <c r="N292" s="222" t="s">
        <v>45</v>
      </c>
      <c r="O292" s="91"/>
      <c r="P292" s="223">
        <f>O292*H292</f>
        <v>0</v>
      </c>
      <c r="Q292" s="223">
        <v>0.00029</v>
      </c>
      <c r="R292" s="223">
        <f>Q292*H292</f>
        <v>0.0031320000000000002</v>
      </c>
      <c r="S292" s="223">
        <v>0</v>
      </c>
      <c r="T292" s="22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5" t="s">
        <v>232</v>
      </c>
      <c r="AT292" s="225" t="s">
        <v>131</v>
      </c>
      <c r="AU292" s="225" t="s">
        <v>89</v>
      </c>
      <c r="AY292" s="17" t="s">
        <v>129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7" t="s">
        <v>87</v>
      </c>
      <c r="BK292" s="226">
        <f>ROUND(I292*H292,2)</f>
        <v>0</v>
      </c>
      <c r="BL292" s="17" t="s">
        <v>232</v>
      </c>
      <c r="BM292" s="225" t="s">
        <v>392</v>
      </c>
    </row>
    <row r="293" s="2" customFormat="1">
      <c r="A293" s="38"/>
      <c r="B293" s="39"/>
      <c r="C293" s="40"/>
      <c r="D293" s="227" t="s">
        <v>138</v>
      </c>
      <c r="E293" s="40"/>
      <c r="F293" s="228" t="s">
        <v>393</v>
      </c>
      <c r="G293" s="40"/>
      <c r="H293" s="40"/>
      <c r="I293" s="229"/>
      <c r="J293" s="40"/>
      <c r="K293" s="40"/>
      <c r="L293" s="44"/>
      <c r="M293" s="230"/>
      <c r="N293" s="23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138</v>
      </c>
      <c r="AU293" s="17" t="s">
        <v>89</v>
      </c>
    </row>
    <row r="294" s="13" customFormat="1">
      <c r="A294" s="13"/>
      <c r="B294" s="232"/>
      <c r="C294" s="233"/>
      <c r="D294" s="227" t="s">
        <v>140</v>
      </c>
      <c r="E294" s="234" t="s">
        <v>1</v>
      </c>
      <c r="F294" s="235" t="s">
        <v>387</v>
      </c>
      <c r="G294" s="233"/>
      <c r="H294" s="234" t="s">
        <v>1</v>
      </c>
      <c r="I294" s="236"/>
      <c r="J294" s="233"/>
      <c r="K294" s="233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140</v>
      </c>
      <c r="AU294" s="241" t="s">
        <v>89</v>
      </c>
      <c r="AV294" s="13" t="s">
        <v>87</v>
      </c>
      <c r="AW294" s="13" t="s">
        <v>38</v>
      </c>
      <c r="AX294" s="13" t="s">
        <v>12</v>
      </c>
      <c r="AY294" s="241" t="s">
        <v>129</v>
      </c>
    </row>
    <row r="295" s="14" customFormat="1">
      <c r="A295" s="14"/>
      <c r="B295" s="242"/>
      <c r="C295" s="243"/>
      <c r="D295" s="227" t="s">
        <v>140</v>
      </c>
      <c r="E295" s="244" t="s">
        <v>1</v>
      </c>
      <c r="F295" s="245" t="s">
        <v>388</v>
      </c>
      <c r="G295" s="243"/>
      <c r="H295" s="246">
        <v>10.800000000000001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140</v>
      </c>
      <c r="AU295" s="252" t="s">
        <v>89</v>
      </c>
      <c r="AV295" s="14" t="s">
        <v>89</v>
      </c>
      <c r="AW295" s="14" t="s">
        <v>38</v>
      </c>
      <c r="AX295" s="14" t="s">
        <v>87</v>
      </c>
      <c r="AY295" s="252" t="s">
        <v>129</v>
      </c>
    </row>
    <row r="296" s="12" customFormat="1" ht="25.92" customHeight="1">
      <c r="A296" s="12"/>
      <c r="B296" s="198"/>
      <c r="C296" s="199"/>
      <c r="D296" s="200" t="s">
        <v>79</v>
      </c>
      <c r="E296" s="201" t="s">
        <v>394</v>
      </c>
      <c r="F296" s="201" t="s">
        <v>395</v>
      </c>
      <c r="G296" s="199"/>
      <c r="H296" s="199"/>
      <c r="I296" s="202"/>
      <c r="J296" s="203">
        <f>BK296</f>
        <v>0</v>
      </c>
      <c r="K296" s="199"/>
      <c r="L296" s="204"/>
      <c r="M296" s="205"/>
      <c r="N296" s="206"/>
      <c r="O296" s="206"/>
      <c r="P296" s="207">
        <f>SUM(P297:P304)</f>
        <v>0</v>
      </c>
      <c r="Q296" s="206"/>
      <c r="R296" s="207">
        <f>SUM(R297:R304)</f>
        <v>0</v>
      </c>
      <c r="S296" s="206"/>
      <c r="T296" s="208">
        <f>SUM(T297:T304)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9" t="s">
        <v>136</v>
      </c>
      <c r="AT296" s="210" t="s">
        <v>79</v>
      </c>
      <c r="AU296" s="210" t="s">
        <v>12</v>
      </c>
      <c r="AY296" s="209" t="s">
        <v>129</v>
      </c>
      <c r="BK296" s="211">
        <f>SUM(BK297:BK304)</f>
        <v>0</v>
      </c>
    </row>
    <row r="297" s="2" customFormat="1" ht="16.5" customHeight="1">
      <c r="A297" s="38"/>
      <c r="B297" s="39"/>
      <c r="C297" s="214" t="s">
        <v>396</v>
      </c>
      <c r="D297" s="214" t="s">
        <v>131</v>
      </c>
      <c r="E297" s="215" t="s">
        <v>397</v>
      </c>
      <c r="F297" s="216" t="s">
        <v>398</v>
      </c>
      <c r="G297" s="217" t="s">
        <v>399</v>
      </c>
      <c r="H297" s="218">
        <v>8.5</v>
      </c>
      <c r="I297" s="219"/>
      <c r="J297" s="220">
        <f>ROUND(I297*H297,2)</f>
        <v>0</v>
      </c>
      <c r="K297" s="216" t="s">
        <v>135</v>
      </c>
      <c r="L297" s="44"/>
      <c r="M297" s="221" t="s">
        <v>1</v>
      </c>
      <c r="N297" s="222" t="s">
        <v>45</v>
      </c>
      <c r="O297" s="91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5" t="s">
        <v>400</v>
      </c>
      <c r="AT297" s="225" t="s">
        <v>131</v>
      </c>
      <c r="AU297" s="225" t="s">
        <v>87</v>
      </c>
      <c r="AY297" s="17" t="s">
        <v>129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7" t="s">
        <v>87</v>
      </c>
      <c r="BK297" s="226">
        <f>ROUND(I297*H297,2)</f>
        <v>0</v>
      </c>
      <c r="BL297" s="17" t="s">
        <v>400</v>
      </c>
      <c r="BM297" s="225" t="s">
        <v>401</v>
      </c>
    </row>
    <row r="298" s="2" customFormat="1">
      <c r="A298" s="38"/>
      <c r="B298" s="39"/>
      <c r="C298" s="40"/>
      <c r="D298" s="227" t="s">
        <v>138</v>
      </c>
      <c r="E298" s="40"/>
      <c r="F298" s="228" t="s">
        <v>402</v>
      </c>
      <c r="G298" s="40"/>
      <c r="H298" s="40"/>
      <c r="I298" s="229"/>
      <c r="J298" s="40"/>
      <c r="K298" s="40"/>
      <c r="L298" s="44"/>
      <c r="M298" s="230"/>
      <c r="N298" s="231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138</v>
      </c>
      <c r="AU298" s="17" t="s">
        <v>87</v>
      </c>
    </row>
    <row r="299" s="13" customFormat="1">
      <c r="A299" s="13"/>
      <c r="B299" s="232"/>
      <c r="C299" s="233"/>
      <c r="D299" s="227" t="s">
        <v>140</v>
      </c>
      <c r="E299" s="234" t="s">
        <v>1</v>
      </c>
      <c r="F299" s="235" t="s">
        <v>403</v>
      </c>
      <c r="G299" s="233"/>
      <c r="H299" s="234" t="s">
        <v>1</v>
      </c>
      <c r="I299" s="236"/>
      <c r="J299" s="233"/>
      <c r="K299" s="233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140</v>
      </c>
      <c r="AU299" s="241" t="s">
        <v>87</v>
      </c>
      <c r="AV299" s="13" t="s">
        <v>87</v>
      </c>
      <c r="AW299" s="13" t="s">
        <v>38</v>
      </c>
      <c r="AX299" s="13" t="s">
        <v>12</v>
      </c>
      <c r="AY299" s="241" t="s">
        <v>129</v>
      </c>
    </row>
    <row r="300" s="14" customFormat="1">
      <c r="A300" s="14"/>
      <c r="B300" s="242"/>
      <c r="C300" s="243"/>
      <c r="D300" s="227" t="s">
        <v>140</v>
      </c>
      <c r="E300" s="244" t="s">
        <v>1</v>
      </c>
      <c r="F300" s="245" t="s">
        <v>404</v>
      </c>
      <c r="G300" s="243"/>
      <c r="H300" s="246">
        <v>8.5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140</v>
      </c>
      <c r="AU300" s="252" t="s">
        <v>87</v>
      </c>
      <c r="AV300" s="14" t="s">
        <v>89</v>
      </c>
      <c r="AW300" s="14" t="s">
        <v>38</v>
      </c>
      <c r="AX300" s="14" t="s">
        <v>87</v>
      </c>
      <c r="AY300" s="252" t="s">
        <v>129</v>
      </c>
    </row>
    <row r="301" s="2" customFormat="1" ht="16.5" customHeight="1">
      <c r="A301" s="38"/>
      <c r="B301" s="39"/>
      <c r="C301" s="214" t="s">
        <v>405</v>
      </c>
      <c r="D301" s="214" t="s">
        <v>131</v>
      </c>
      <c r="E301" s="215" t="s">
        <v>406</v>
      </c>
      <c r="F301" s="216" t="s">
        <v>407</v>
      </c>
      <c r="G301" s="217" t="s">
        <v>399</v>
      </c>
      <c r="H301" s="218">
        <v>3</v>
      </c>
      <c r="I301" s="219"/>
      <c r="J301" s="220">
        <f>ROUND(I301*H301,2)</f>
        <v>0</v>
      </c>
      <c r="K301" s="216" t="s">
        <v>135</v>
      </c>
      <c r="L301" s="44"/>
      <c r="M301" s="221" t="s">
        <v>1</v>
      </c>
      <c r="N301" s="222" t="s">
        <v>45</v>
      </c>
      <c r="O301" s="91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400</v>
      </c>
      <c r="AT301" s="225" t="s">
        <v>131</v>
      </c>
      <c r="AU301" s="225" t="s">
        <v>87</v>
      </c>
      <c r="AY301" s="17" t="s">
        <v>129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87</v>
      </c>
      <c r="BK301" s="226">
        <f>ROUND(I301*H301,2)</f>
        <v>0</v>
      </c>
      <c r="BL301" s="17" t="s">
        <v>400</v>
      </c>
      <c r="BM301" s="225" t="s">
        <v>408</v>
      </c>
    </row>
    <row r="302" s="2" customFormat="1">
      <c r="A302" s="38"/>
      <c r="B302" s="39"/>
      <c r="C302" s="40"/>
      <c r="D302" s="227" t="s">
        <v>138</v>
      </c>
      <c r="E302" s="40"/>
      <c r="F302" s="228" t="s">
        <v>409</v>
      </c>
      <c r="G302" s="40"/>
      <c r="H302" s="40"/>
      <c r="I302" s="229"/>
      <c r="J302" s="40"/>
      <c r="K302" s="40"/>
      <c r="L302" s="44"/>
      <c r="M302" s="230"/>
      <c r="N302" s="231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138</v>
      </c>
      <c r="AU302" s="17" t="s">
        <v>87</v>
      </c>
    </row>
    <row r="303" s="13" customFormat="1">
      <c r="A303" s="13"/>
      <c r="B303" s="232"/>
      <c r="C303" s="233"/>
      <c r="D303" s="227" t="s">
        <v>140</v>
      </c>
      <c r="E303" s="234" t="s">
        <v>1</v>
      </c>
      <c r="F303" s="235" t="s">
        <v>410</v>
      </c>
      <c r="G303" s="233"/>
      <c r="H303" s="234" t="s">
        <v>1</v>
      </c>
      <c r="I303" s="236"/>
      <c r="J303" s="233"/>
      <c r="K303" s="233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140</v>
      </c>
      <c r="AU303" s="241" t="s">
        <v>87</v>
      </c>
      <c r="AV303" s="13" t="s">
        <v>87</v>
      </c>
      <c r="AW303" s="13" t="s">
        <v>38</v>
      </c>
      <c r="AX303" s="13" t="s">
        <v>12</v>
      </c>
      <c r="AY303" s="241" t="s">
        <v>129</v>
      </c>
    </row>
    <row r="304" s="14" customFormat="1">
      <c r="A304" s="14"/>
      <c r="B304" s="242"/>
      <c r="C304" s="243"/>
      <c r="D304" s="227" t="s">
        <v>140</v>
      </c>
      <c r="E304" s="244" t="s">
        <v>1</v>
      </c>
      <c r="F304" s="245" t="s">
        <v>151</v>
      </c>
      <c r="G304" s="243"/>
      <c r="H304" s="246">
        <v>3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140</v>
      </c>
      <c r="AU304" s="252" t="s">
        <v>87</v>
      </c>
      <c r="AV304" s="14" t="s">
        <v>89</v>
      </c>
      <c r="AW304" s="14" t="s">
        <v>38</v>
      </c>
      <c r="AX304" s="14" t="s">
        <v>87</v>
      </c>
      <c r="AY304" s="252" t="s">
        <v>129</v>
      </c>
    </row>
    <row r="305" s="12" customFormat="1" ht="25.92" customHeight="1">
      <c r="A305" s="12"/>
      <c r="B305" s="198"/>
      <c r="C305" s="199"/>
      <c r="D305" s="200" t="s">
        <v>79</v>
      </c>
      <c r="E305" s="201" t="s">
        <v>411</v>
      </c>
      <c r="F305" s="201" t="s">
        <v>412</v>
      </c>
      <c r="G305" s="199"/>
      <c r="H305" s="199"/>
      <c r="I305" s="202"/>
      <c r="J305" s="203">
        <f>BK305</f>
        <v>0</v>
      </c>
      <c r="K305" s="199"/>
      <c r="L305" s="204"/>
      <c r="M305" s="205"/>
      <c r="N305" s="206"/>
      <c r="O305" s="206"/>
      <c r="P305" s="207">
        <f>P306+P309</f>
        <v>0</v>
      </c>
      <c r="Q305" s="206"/>
      <c r="R305" s="207">
        <f>R306+R309</f>
        <v>0</v>
      </c>
      <c r="S305" s="206"/>
      <c r="T305" s="208">
        <f>T306+T309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9" t="s">
        <v>167</v>
      </c>
      <c r="AT305" s="210" t="s">
        <v>79</v>
      </c>
      <c r="AU305" s="210" t="s">
        <v>12</v>
      </c>
      <c r="AY305" s="209" t="s">
        <v>129</v>
      </c>
      <c r="BK305" s="211">
        <f>BK306+BK309</f>
        <v>0</v>
      </c>
    </row>
    <row r="306" s="12" customFormat="1" ht="22.8" customHeight="1">
      <c r="A306" s="12"/>
      <c r="B306" s="198"/>
      <c r="C306" s="199"/>
      <c r="D306" s="200" t="s">
        <v>79</v>
      </c>
      <c r="E306" s="212" t="s">
        <v>413</v>
      </c>
      <c r="F306" s="212" t="s">
        <v>414</v>
      </c>
      <c r="G306" s="199"/>
      <c r="H306" s="199"/>
      <c r="I306" s="202"/>
      <c r="J306" s="213">
        <f>BK306</f>
        <v>0</v>
      </c>
      <c r="K306" s="199"/>
      <c r="L306" s="204"/>
      <c r="M306" s="205"/>
      <c r="N306" s="206"/>
      <c r="O306" s="206"/>
      <c r="P306" s="207">
        <f>SUM(P307:P308)</f>
        <v>0</v>
      </c>
      <c r="Q306" s="206"/>
      <c r="R306" s="207">
        <f>SUM(R307:R308)</f>
        <v>0</v>
      </c>
      <c r="S306" s="206"/>
      <c r="T306" s="208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9" t="s">
        <v>167</v>
      </c>
      <c r="AT306" s="210" t="s">
        <v>79</v>
      </c>
      <c r="AU306" s="210" t="s">
        <v>87</v>
      </c>
      <c r="AY306" s="209" t="s">
        <v>129</v>
      </c>
      <c r="BK306" s="211">
        <f>SUM(BK307:BK308)</f>
        <v>0</v>
      </c>
    </row>
    <row r="307" s="2" customFormat="1" ht="16.5" customHeight="1">
      <c r="A307" s="38"/>
      <c r="B307" s="39"/>
      <c r="C307" s="214" t="s">
        <v>415</v>
      </c>
      <c r="D307" s="214" t="s">
        <v>131</v>
      </c>
      <c r="E307" s="215" t="s">
        <v>416</v>
      </c>
      <c r="F307" s="216" t="s">
        <v>414</v>
      </c>
      <c r="G307" s="217" t="s">
        <v>374</v>
      </c>
      <c r="H307" s="218">
        <v>1</v>
      </c>
      <c r="I307" s="219"/>
      <c r="J307" s="220">
        <f>ROUND(I307*H307,2)</f>
        <v>0</v>
      </c>
      <c r="K307" s="216" t="s">
        <v>135</v>
      </c>
      <c r="L307" s="44"/>
      <c r="M307" s="221" t="s">
        <v>1</v>
      </c>
      <c r="N307" s="222" t="s">
        <v>45</v>
      </c>
      <c r="O307" s="91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417</v>
      </c>
      <c r="AT307" s="225" t="s">
        <v>131</v>
      </c>
      <c r="AU307" s="225" t="s">
        <v>89</v>
      </c>
      <c r="AY307" s="17" t="s">
        <v>129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87</v>
      </c>
      <c r="BK307" s="226">
        <f>ROUND(I307*H307,2)</f>
        <v>0</v>
      </c>
      <c r="BL307" s="17" t="s">
        <v>417</v>
      </c>
      <c r="BM307" s="225" t="s">
        <v>418</v>
      </c>
    </row>
    <row r="308" s="2" customFormat="1">
      <c r="A308" s="38"/>
      <c r="B308" s="39"/>
      <c r="C308" s="40"/>
      <c r="D308" s="227" t="s">
        <v>138</v>
      </c>
      <c r="E308" s="40"/>
      <c r="F308" s="228" t="s">
        <v>414</v>
      </c>
      <c r="G308" s="40"/>
      <c r="H308" s="40"/>
      <c r="I308" s="229"/>
      <c r="J308" s="40"/>
      <c r="K308" s="40"/>
      <c r="L308" s="44"/>
      <c r="M308" s="230"/>
      <c r="N308" s="23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138</v>
      </c>
      <c r="AU308" s="17" t="s">
        <v>89</v>
      </c>
    </row>
    <row r="309" s="12" customFormat="1" ht="22.8" customHeight="1">
      <c r="A309" s="12"/>
      <c r="B309" s="198"/>
      <c r="C309" s="199"/>
      <c r="D309" s="200" t="s">
        <v>79</v>
      </c>
      <c r="E309" s="212" t="s">
        <v>419</v>
      </c>
      <c r="F309" s="212" t="s">
        <v>420</v>
      </c>
      <c r="G309" s="199"/>
      <c r="H309" s="199"/>
      <c r="I309" s="202"/>
      <c r="J309" s="213">
        <f>BK309</f>
        <v>0</v>
      </c>
      <c r="K309" s="199"/>
      <c r="L309" s="204"/>
      <c r="M309" s="205"/>
      <c r="N309" s="206"/>
      <c r="O309" s="206"/>
      <c r="P309" s="207">
        <f>SUM(P310:P311)</f>
        <v>0</v>
      </c>
      <c r="Q309" s="206"/>
      <c r="R309" s="207">
        <f>SUM(R310:R311)</f>
        <v>0</v>
      </c>
      <c r="S309" s="206"/>
      <c r="T309" s="208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9" t="s">
        <v>167</v>
      </c>
      <c r="AT309" s="210" t="s">
        <v>79</v>
      </c>
      <c r="AU309" s="210" t="s">
        <v>87</v>
      </c>
      <c r="AY309" s="209" t="s">
        <v>129</v>
      </c>
      <c r="BK309" s="211">
        <f>SUM(BK310:BK311)</f>
        <v>0</v>
      </c>
    </row>
    <row r="310" s="2" customFormat="1" ht="16.5" customHeight="1">
      <c r="A310" s="38"/>
      <c r="B310" s="39"/>
      <c r="C310" s="214" t="s">
        <v>421</v>
      </c>
      <c r="D310" s="214" t="s">
        <v>131</v>
      </c>
      <c r="E310" s="215" t="s">
        <v>422</v>
      </c>
      <c r="F310" s="216" t="s">
        <v>420</v>
      </c>
      <c r="G310" s="217" t="s">
        <v>374</v>
      </c>
      <c r="H310" s="218">
        <v>1</v>
      </c>
      <c r="I310" s="219"/>
      <c r="J310" s="220">
        <f>ROUND(I310*H310,2)</f>
        <v>0</v>
      </c>
      <c r="K310" s="216" t="s">
        <v>135</v>
      </c>
      <c r="L310" s="44"/>
      <c r="M310" s="221" t="s">
        <v>1</v>
      </c>
      <c r="N310" s="222" t="s">
        <v>45</v>
      </c>
      <c r="O310" s="91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5" t="s">
        <v>417</v>
      </c>
      <c r="AT310" s="225" t="s">
        <v>131</v>
      </c>
      <c r="AU310" s="225" t="s">
        <v>89</v>
      </c>
      <c r="AY310" s="17" t="s">
        <v>129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87</v>
      </c>
      <c r="BK310" s="226">
        <f>ROUND(I310*H310,2)</f>
        <v>0</v>
      </c>
      <c r="BL310" s="17" t="s">
        <v>417</v>
      </c>
      <c r="BM310" s="225" t="s">
        <v>423</v>
      </c>
    </row>
    <row r="311" s="2" customFormat="1">
      <c r="A311" s="38"/>
      <c r="B311" s="39"/>
      <c r="C311" s="40"/>
      <c r="D311" s="227" t="s">
        <v>138</v>
      </c>
      <c r="E311" s="40"/>
      <c r="F311" s="228" t="s">
        <v>420</v>
      </c>
      <c r="G311" s="40"/>
      <c r="H311" s="40"/>
      <c r="I311" s="229"/>
      <c r="J311" s="40"/>
      <c r="K311" s="40"/>
      <c r="L311" s="44"/>
      <c r="M311" s="274"/>
      <c r="N311" s="275"/>
      <c r="O311" s="276"/>
      <c r="P311" s="276"/>
      <c r="Q311" s="276"/>
      <c r="R311" s="276"/>
      <c r="S311" s="276"/>
      <c r="T311" s="277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138</v>
      </c>
      <c r="AU311" s="17" t="s">
        <v>89</v>
      </c>
    </row>
    <row r="312" s="2" customFormat="1" ht="6.96" customHeight="1">
      <c r="A312" s="38"/>
      <c r="B312" s="66"/>
      <c r="C312" s="67"/>
      <c r="D312" s="67"/>
      <c r="E312" s="67"/>
      <c r="F312" s="67"/>
      <c r="G312" s="67"/>
      <c r="H312" s="67"/>
      <c r="I312" s="67"/>
      <c r="J312" s="67"/>
      <c r="K312" s="67"/>
      <c r="L312" s="44"/>
      <c r="M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</sheetData>
  <sheetProtection sheet="1" autoFilter="0" formatColumns="0" formatRows="0" objects="1" scenarios="1" spinCount="100000" saltValue="/OE/QShCJV9VDUMb17tGkiRY+txL09IBpAjnEKkl+KrABmUniaGKyI6FBMmxx/Te9HaP/QnhZbeeItBRwZzCXQ==" hashValue="EpNXdCdAC3Wx5k0acbduIYmSmjZWpo2vJ9plZ45teM2tFJbG2DrW6w0APcb7mcQUM+btB+hkvEWekiX9GmzLwg==" algorithmName="SHA-512" password="CC35"/>
  <autoFilter ref="C131:K311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2025-02-10T13:09:59Z</dcterms:created>
  <dcterms:modified xsi:type="dcterms:W3CDTF">2025-02-10T13:10:00Z</dcterms:modified>
</cp:coreProperties>
</file>